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eric\OneDrive\Escritorio\tfm\"/>
    </mc:Choice>
  </mc:AlternateContent>
  <xr:revisionPtr revIDLastSave="0" documentId="13_ncr:1_{72193B63-461B-4669-BD48-8A02F74F6FAC}" xr6:coauthVersionLast="47" xr6:coauthVersionMax="47" xr10:uidLastSave="{00000000-0000-0000-0000-000000000000}"/>
  <bookViews>
    <workbookView xWindow="11628" yWindow="684" windowWidth="11628" windowHeight="11664" firstSheet="11" activeTab="13" xr2:uid="{AD60190C-00AE-4769-9DE6-FA13997AC35B}"/>
  </bookViews>
  <sheets>
    <sheet name="Comparacion modelos" sheetId="1" r:id="rId1"/>
    <sheet name="Modelo 1" sheetId="2" r:id="rId2"/>
    <sheet name="Modelo 2" sheetId="3" r:id="rId3"/>
    <sheet name="Modelo 3" sheetId="4" r:id="rId4"/>
    <sheet name="Modelo 4" sheetId="5" r:id="rId5"/>
    <sheet name="Modelo 5" sheetId="6" r:id="rId6"/>
    <sheet name="Modelo 6" sheetId="7" r:id="rId7"/>
    <sheet name="Modelo 7" sheetId="8" r:id="rId8"/>
    <sheet name="Modelo 8" sheetId="10" r:id="rId9"/>
    <sheet name="Modelo 9" sheetId="12" r:id="rId10"/>
    <sheet name="Modelo 10" sheetId="15" r:id="rId11"/>
    <sheet name="Modelo 11" sheetId="16" r:id="rId12"/>
    <sheet name="Modelo 12" sheetId="18" r:id="rId13"/>
    <sheet name="Modelo 13" sheetId="19" r:id="rId14"/>
    <sheet name="Modelo 14" sheetId="20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0" i="20" l="1"/>
  <c r="G11" i="20"/>
  <c r="G10" i="19"/>
  <c r="G11" i="19"/>
  <c r="Z17" i="1"/>
  <c r="Z16" i="1"/>
  <c r="Y17" i="1"/>
  <c r="Y16" i="1"/>
  <c r="X17" i="1"/>
  <c r="X16" i="1"/>
  <c r="Q17" i="1"/>
  <c r="Q18" i="1"/>
  <c r="O18" i="1"/>
  <c r="W17" i="1"/>
  <c r="V17" i="1"/>
  <c r="U17" i="1"/>
  <c r="W16" i="1"/>
  <c r="V16" i="1"/>
  <c r="U16" i="1"/>
  <c r="O16" i="1"/>
</calcChain>
</file>

<file path=xl/sharedStrings.xml><?xml version="1.0" encoding="utf-8"?>
<sst xmlns="http://schemas.openxmlformats.org/spreadsheetml/2006/main" count="1220" uniqueCount="365">
  <si>
    <t>Model 1</t>
  </si>
  <si>
    <t>0.16;0.20</t>
  </si>
  <si>
    <t>0.40;0.32</t>
  </si>
  <si>
    <t>0.37;0.44</t>
  </si>
  <si>
    <t>0.28;0.33</t>
  </si>
  <si>
    <t>0.02;0.004</t>
  </si>
  <si>
    <t>0.10;0.07</t>
  </si>
  <si>
    <t>0.39;0.19</t>
  </si>
  <si>
    <t>SNPs</t>
  </si>
  <si>
    <t>rs17014923</t>
  </si>
  <si>
    <t>rs35114168</t>
  </si>
  <si>
    <t>rs17057043</t>
  </si>
  <si>
    <t>rs609903</t>
  </si>
  <si>
    <t>rs286043</t>
  </si>
  <si>
    <t>rs8078173</t>
  </si>
  <si>
    <t>rs429358</t>
  </si>
  <si>
    <t>rs7412</t>
  </si>
  <si>
    <t>IGAP reference GWAS</t>
  </si>
  <si>
    <t>Gene</t>
  </si>
  <si>
    <t>CHR</t>
  </si>
  <si>
    <t>BIN1</t>
  </si>
  <si>
    <t>PTK2B</t>
  </si>
  <si>
    <t>PICALM</t>
  </si>
  <si>
    <t>DLG2</t>
  </si>
  <si>
    <t>MINK1</t>
  </si>
  <si>
    <t>APOE</t>
  </si>
  <si>
    <t>0.05;0.08</t>
  </si>
  <si>
    <r>
      <t xml:space="preserve">MAFs </t>
    </r>
    <r>
      <rPr>
        <sz val="10"/>
        <color theme="1"/>
        <rFont val="Arial"/>
        <family val="2"/>
      </rPr>
      <t>(AD;CTRLS)</t>
    </r>
  </si>
  <si>
    <t>Model 2</t>
  </si>
  <si>
    <t>Model 3</t>
  </si>
  <si>
    <t>Model 4</t>
  </si>
  <si>
    <t>Model 5</t>
  </si>
  <si>
    <t>Model 6</t>
  </si>
  <si>
    <t>Model 7</t>
  </si>
  <si>
    <t>Model 8</t>
  </si>
  <si>
    <t>Exctracted SNP</t>
  </si>
  <si>
    <t>AUC</t>
  </si>
  <si>
    <t>Controls</t>
  </si>
  <si>
    <t>LOAD</t>
  </si>
  <si>
    <t>Mean PRS</t>
  </si>
  <si>
    <t>Sex</t>
  </si>
  <si>
    <t>Clump</t>
  </si>
  <si>
    <t>Quantiles</t>
  </si>
  <si>
    <t>Male</t>
  </si>
  <si>
    <t>Female</t>
  </si>
  <si>
    <t>Pheno 1 (- restric)</t>
  </si>
  <si>
    <t>CTRLS</t>
  </si>
  <si>
    <t>-9</t>
  </si>
  <si>
    <t>M</t>
  </si>
  <si>
    <t>F</t>
  </si>
  <si>
    <t>HWE</t>
  </si>
  <si>
    <t>Call Rate</t>
  </si>
  <si>
    <t>Pheno 1</t>
  </si>
  <si>
    <t>Pheno 2</t>
  </si>
  <si>
    <t>No Clump</t>
  </si>
  <si>
    <t>Pheno 2 (+ restric)</t>
  </si>
  <si>
    <t>-</t>
  </si>
  <si>
    <t>0.09844269</t>
  </si>
  <si>
    <t>-0.05073125</t>
  </si>
  <si>
    <t>0.20935000</t>
  </si>
  <si>
    <t>0.1986688</t>
  </si>
  <si>
    <t>-0.04795000</t>
  </si>
  <si>
    <t>-0.04825000</t>
  </si>
  <si>
    <t>0.14475000</t>
  </si>
  <si>
    <t>0.05824375</t>
  </si>
  <si>
    <t>0.18513750</t>
  </si>
  <si>
    <t>-0.05260000</t>
  </si>
  <si>
    <t>0.05628125</t>
  </si>
  <si>
    <t>0.12053750</t>
  </si>
  <si>
    <t xml:space="preserve">0.14481875 </t>
  </si>
  <si>
    <t>0.19866875</t>
  </si>
  <si>
    <t>Extracted SNP</t>
  </si>
  <si>
    <t>-0.0526000</t>
  </si>
  <si>
    <t>0.0579000</t>
  </si>
  <si>
    <t>0.1450250</t>
  </si>
  <si>
    <t>.</t>
  </si>
  <si>
    <t>0.3047;0.3858</t>
  </si>
  <si>
    <t>0.2422;0.2992</t>
  </si>
  <si>
    <t>0.08594;0.05906</t>
  </si>
  <si>
    <t>0.01562;0.03937</t>
  </si>
  <si>
    <t>-0.193550</t>
  </si>
  <si>
    <t>0.144025</t>
  </si>
  <si>
    <t>0.481600</t>
  </si>
  <si>
    <t>0.578375</t>
  </si>
  <si>
    <t>rsAPOE</t>
  </si>
  <si>
    <t>-0.03570000</t>
  </si>
  <si>
    <t>0.08467857</t>
  </si>
  <si>
    <t xml:space="preserve">0.16217143  </t>
  </si>
  <si>
    <t>0.18354286</t>
  </si>
  <si>
    <t>0.25146429</t>
  </si>
  <si>
    <t>-0.03356429</t>
  </si>
  <si>
    <t>0.18112857</t>
  </si>
  <si>
    <t>0.1321581</t>
  </si>
  <si>
    <t>-0.03038571</t>
  </si>
  <si>
    <t>-0.03072857</t>
  </si>
  <si>
    <t>0.23327143</t>
  </si>
  <si>
    <t>0.16251429</t>
  </si>
  <si>
    <t>0.22379286</t>
  </si>
  <si>
    <t>0.08391429</t>
  </si>
  <si>
    <t>0.15893214</t>
  </si>
  <si>
    <t>0.16217143</t>
  </si>
  <si>
    <t>0.18091786</t>
  </si>
  <si>
    <t>0.10287143</t>
  </si>
  <si>
    <t>0.18984286</t>
  </si>
  <si>
    <t>0.13923750</t>
  </si>
  <si>
    <t xml:space="preserve">0.20935000 </t>
  </si>
  <si>
    <t>0.15331875</t>
  </si>
  <si>
    <t>0.06865000</t>
  </si>
  <si>
    <t>0.17447500</t>
  </si>
  <si>
    <t>0.15026250</t>
  </si>
  <si>
    <t>Clump / No Clump</t>
  </si>
  <si>
    <t>Model 15 / 16</t>
  </si>
  <si>
    <t>Nagerlkerke r²</t>
  </si>
  <si>
    <t>CI [95%]</t>
  </si>
  <si>
    <t>0.1855;0.1929</t>
  </si>
  <si>
    <t>0.3291;0,3898</t>
  </si>
  <si>
    <t>0.3845;0.3898</t>
  </si>
  <si>
    <t>0.05727;0.05906</t>
  </si>
  <si>
    <t>0.27;0.2992</t>
  </si>
  <si>
    <t>0.09818;0.06299</t>
  </si>
  <si>
    <t>0.2773;0.1417</t>
  </si>
  <si>
    <t>0.03818;0.03937</t>
  </si>
  <si>
    <t>0.9039</t>
  </si>
  <si>
    <t>0.6177</t>
  </si>
  <si>
    <t>0.4305</t>
  </si>
  <si>
    <t>0.7221</t>
  </si>
  <si>
    <t>0.4016</t>
  </si>
  <si>
    <t>1.0</t>
  </si>
  <si>
    <t>0.6287</t>
  </si>
  <si>
    <t>BP</t>
  </si>
  <si>
    <t>0.12165546</t>
  </si>
  <si>
    <t>0.09525000</t>
  </si>
  <si>
    <t xml:space="preserve">0.13923750  </t>
  </si>
  <si>
    <t>0.15164375</t>
  </si>
  <si>
    <t>CI AUC [95%]</t>
  </si>
  <si>
    <t>0.1587393</t>
  </si>
  <si>
    <t>0.12106429</t>
  </si>
  <si>
    <t>56.84%-67.34%</t>
  </si>
  <si>
    <t>0.1205375</t>
  </si>
  <si>
    <r>
      <t xml:space="preserve">AUC = </t>
    </r>
    <r>
      <rPr>
        <b/>
        <sz val="10"/>
        <color theme="1"/>
        <rFont val="Arial"/>
        <family val="2"/>
      </rPr>
      <t>62,09%</t>
    </r>
  </si>
  <si>
    <t>0.07381875</t>
  </si>
  <si>
    <t>0.12083750</t>
  </si>
  <si>
    <t>0.14502500</t>
  </si>
  <si>
    <t>0.18791875</t>
  </si>
  <si>
    <t>0.11483281</t>
  </si>
  <si>
    <t>0.11939235</t>
  </si>
  <si>
    <t>0.12307716</t>
  </si>
  <si>
    <t>57.06%-67.5%</t>
  </si>
  <si>
    <t>0.19117143</t>
  </si>
  <si>
    <t>0.08709286</t>
  </si>
  <si>
    <t>0.18169286</t>
  </si>
  <si>
    <t>0.15565179</t>
  </si>
  <si>
    <t>0.1553819</t>
  </si>
  <si>
    <t>0.1608484</t>
  </si>
  <si>
    <t>0.1574165</t>
  </si>
  <si>
    <t>0.1553646</t>
  </si>
  <si>
    <t>0.1586633</t>
  </si>
  <si>
    <t>0.1164582</t>
  </si>
  <si>
    <t>0.11632500</t>
  </si>
  <si>
    <t>0.07972857</t>
  </si>
  <si>
    <t>0.10207679</t>
  </si>
  <si>
    <t>0.19163393</t>
  </si>
  <si>
    <t>0.17795000</t>
  </si>
  <si>
    <t>0.22381429</t>
  </si>
  <si>
    <t>0.15037857</t>
  </si>
  <si>
    <t>0.18070714</t>
  </si>
  <si>
    <t>0.07837857</t>
  </si>
  <si>
    <t>0.10917143</t>
  </si>
  <si>
    <t>0.17603214</t>
  </si>
  <si>
    <t>0.12049808</t>
  </si>
  <si>
    <t>0.08441137</t>
  </si>
  <si>
    <t>0.07416250</t>
  </si>
  <si>
    <t>0.13712500</t>
  </si>
  <si>
    <t>0.08042188</t>
  </si>
  <si>
    <t>0.07252656</t>
  </si>
  <si>
    <t>0.11021875</t>
  </si>
  <si>
    <t>0.04995000</t>
  </si>
  <si>
    <t>0.08069688</t>
  </si>
  <si>
    <t>0.13765312</t>
  </si>
  <si>
    <t>0.11947708</t>
  </si>
  <si>
    <t>0.12111843</t>
  </si>
  <si>
    <t>0.08447360</t>
  </si>
  <si>
    <t>0.1797;0.1929</t>
  </si>
  <si>
    <t>0.4023;0.3858</t>
  </si>
  <si>
    <t>0.03906;0.05906</t>
  </si>
  <si>
    <t>0.3555;0.1469</t>
  </si>
  <si>
    <t>Nº ind analysis</t>
  </si>
  <si>
    <t>+</t>
  </si>
  <si>
    <t>0.3855553</t>
  </si>
  <si>
    <t>0.3048889</t>
  </si>
  <si>
    <r>
      <t xml:space="preserve">AUC = </t>
    </r>
    <r>
      <rPr>
        <b/>
        <sz val="10"/>
        <color theme="1"/>
        <rFont val="Arial"/>
        <family val="2"/>
      </rPr>
      <t>67,34%</t>
    </r>
  </si>
  <si>
    <t>61.4%-73.28%</t>
  </si>
  <si>
    <t>0.3882134</t>
  </si>
  <si>
    <t>0.2480797</t>
  </si>
  <si>
    <t>0.3701068</t>
  </si>
  <si>
    <t>0.3992149</t>
  </si>
  <si>
    <t>0.2512793</t>
  </si>
  <si>
    <t>61.67%-73.5%</t>
  </si>
  <si>
    <t>0.1326258</t>
  </si>
  <si>
    <t>56.98%-67.44%</t>
  </si>
  <si>
    <r>
      <rPr>
        <sz val="10"/>
        <color theme="1"/>
        <rFont val="Arial"/>
        <family val="2"/>
      </rPr>
      <t xml:space="preserve">Nº ind total = </t>
    </r>
    <r>
      <rPr>
        <b/>
        <sz val="10"/>
        <color theme="1"/>
        <rFont val="Arial"/>
        <family val="2"/>
      </rPr>
      <t>716</t>
    </r>
  </si>
  <si>
    <t>Age</t>
  </si>
  <si>
    <t>Total</t>
  </si>
  <si>
    <t>N</t>
  </si>
  <si>
    <r>
      <t xml:space="preserve">Sex </t>
    </r>
    <r>
      <rPr>
        <sz val="10"/>
        <color theme="1"/>
        <rFont val="Arial"/>
        <family val="2"/>
      </rPr>
      <t>(%)</t>
    </r>
  </si>
  <si>
    <t>0.1335511</t>
  </si>
  <si>
    <t>Mean Age</t>
  </si>
  <si>
    <t>Cor (Age-PRS)</t>
  </si>
  <si>
    <r>
      <t xml:space="preserve">Target data set </t>
    </r>
    <r>
      <rPr>
        <sz val="10"/>
        <color theme="1"/>
        <rFont val="Arial"/>
        <family val="2"/>
      </rPr>
      <t>(Lawingco et al., 2021)</t>
    </r>
  </si>
  <si>
    <t>0.14;0.19</t>
  </si>
  <si>
    <t>0.32;0.28</t>
  </si>
  <si>
    <t>0.37;0,41</t>
  </si>
  <si>
    <t>0.24;0.29</t>
  </si>
  <si>
    <t>0.09;0.07</t>
  </si>
  <si>
    <t>0.02;0.01</t>
  </si>
  <si>
    <t>0.33;0.18</t>
  </si>
  <si>
    <t>Corr PRS - Age</t>
  </si>
  <si>
    <t>Corr PRS- Age</t>
  </si>
  <si>
    <t>Wilcox test</t>
  </si>
  <si>
    <t>0.1100656</t>
  </si>
  <si>
    <t>56.76%-67.28%</t>
  </si>
  <si>
    <t>0.09864183</t>
  </si>
  <si>
    <t>0.09903580</t>
  </si>
  <si>
    <t>0.000447117</t>
  </si>
  <si>
    <t>0.601743</t>
  </si>
  <si>
    <t>p-value</t>
  </si>
  <si>
    <t>7,00E-536</t>
  </si>
  <si>
    <t>Full.R²</t>
  </si>
  <si>
    <t>Null.R²</t>
  </si>
  <si>
    <t>PRS.R²</t>
  </si>
  <si>
    <t>0.00093248</t>
  </si>
  <si>
    <t>0.520955</t>
  </si>
  <si>
    <t>0.520508</t>
  </si>
  <si>
    <t>R²</t>
  </si>
  <si>
    <t>p-valor</t>
  </si>
  <si>
    <t>0.1134046</t>
  </si>
  <si>
    <t>0.000565102</t>
  </si>
  <si>
    <t>0.558024</t>
  </si>
  <si>
    <t>Nagerlkerke R²</t>
  </si>
  <si>
    <t>0.00117854</t>
  </si>
  <si>
    <t>0.521073</t>
  </si>
  <si>
    <t>OR</t>
  </si>
  <si>
    <t>0.000384528</t>
  </si>
  <si>
    <t>0.681829</t>
  </si>
  <si>
    <t>0.000413787</t>
  </si>
  <si>
    <t>0.0710951</t>
  </si>
  <si>
    <t>0.0707105</t>
  </si>
  <si>
    <r>
      <t>AUC =</t>
    </r>
    <r>
      <rPr>
        <b/>
        <sz val="10"/>
        <color theme="1"/>
        <rFont val="Arial"/>
        <family val="2"/>
      </rPr>
      <t xml:space="preserve"> 62,28%</t>
    </r>
  </si>
  <si>
    <t>0.1323455</t>
  </si>
  <si>
    <t>1.58E-05</t>
  </si>
  <si>
    <t>2,8</t>
  </si>
  <si>
    <t xml:space="preserve">0.1323455 </t>
  </si>
  <si>
    <t>0.09840883</t>
  </si>
  <si>
    <t xml:space="preserve">0.0579000  </t>
  </si>
  <si>
    <t xml:space="preserve">0.1450250  </t>
  </si>
  <si>
    <t xml:space="preserve">0.1986688 </t>
  </si>
  <si>
    <t>0.000205951</t>
  </si>
  <si>
    <t>0.763984</t>
  </si>
  <si>
    <t>0.000221622</t>
  </si>
  <si>
    <t>0.0709165</t>
  </si>
  <si>
    <t>Model 9</t>
  </si>
  <si>
    <t>Model 10</t>
  </si>
  <si>
    <t>Model 11</t>
  </si>
  <si>
    <t>Model 12</t>
  </si>
  <si>
    <t>0.1176501</t>
  </si>
  <si>
    <t>1</t>
  </si>
  <si>
    <t>0.1194617</t>
  </si>
  <si>
    <t>-0.02183591</t>
  </si>
  <si>
    <t>61.9%-75.16%</t>
  </si>
  <si>
    <r>
      <t xml:space="preserve">AUC = </t>
    </r>
    <r>
      <rPr>
        <b/>
        <sz val="10"/>
        <color theme="1"/>
        <rFont val="Arial"/>
        <family val="2"/>
      </rPr>
      <t>68,53%</t>
    </r>
  </si>
  <si>
    <t xml:space="preserve">0.17795000  </t>
  </si>
  <si>
    <t xml:space="preserve">0.08467857  </t>
  </si>
  <si>
    <r>
      <t xml:space="preserve">AUC = </t>
    </r>
    <r>
      <rPr>
        <b/>
        <sz val="10"/>
        <color theme="1"/>
        <rFont val="Arial"/>
        <family val="2"/>
      </rPr>
      <t>68,3%</t>
    </r>
  </si>
  <si>
    <t>61.68%-74.93%</t>
  </si>
  <si>
    <t>0.08539603</t>
  </si>
  <si>
    <t>-0.02164371</t>
  </si>
  <si>
    <t xml:space="preserve">0.05273125  </t>
  </si>
  <si>
    <t>0.08679813</t>
  </si>
  <si>
    <t xml:space="preserve">0.05612500  </t>
  </si>
  <si>
    <t xml:space="preserve">0.13710156  </t>
  </si>
  <si>
    <t>0.00406586</t>
  </si>
  <si>
    <t>0.169947</t>
  </si>
  <si>
    <t>0.166559</t>
  </si>
  <si>
    <t>0.00338865</t>
  </si>
  <si>
    <t>0.402039</t>
  </si>
  <si>
    <r>
      <t xml:space="preserve">AUC = </t>
    </r>
    <r>
      <rPr>
        <b/>
        <sz val="10"/>
        <color theme="1"/>
        <rFont val="Arial"/>
        <family val="2"/>
      </rPr>
      <t>68,76%</t>
    </r>
  </si>
  <si>
    <t>62.17%-75.36%</t>
  </si>
  <si>
    <t xml:space="preserve">0.1574165       </t>
  </si>
  <si>
    <t xml:space="preserve">0.1165564 </t>
  </si>
  <si>
    <t xml:space="preserve">0.07972857  </t>
  </si>
  <si>
    <t>No Cov</t>
  </si>
  <si>
    <t>Cov</t>
  </si>
  <si>
    <t>61.94%-75.13%</t>
  </si>
  <si>
    <t xml:space="preserve">0.12049808      </t>
  </si>
  <si>
    <t xml:space="preserve">0.08449311 </t>
  </si>
  <si>
    <t xml:space="preserve">0.05254687  </t>
  </si>
  <si>
    <t xml:space="preserve">0.07416250  </t>
  </si>
  <si>
    <t>0.00283991</t>
  </si>
  <si>
    <t>0.443048</t>
  </si>
  <si>
    <t>0.00340745</t>
  </si>
  <si>
    <t>0.169398</t>
  </si>
  <si>
    <t>0.08449311</t>
  </si>
  <si>
    <t>34.22%-43.46%</t>
  </si>
  <si>
    <t>0.1052626</t>
  </si>
  <si>
    <t>0.3935295</t>
  </si>
  <si>
    <t xml:space="preserve">0.3035972 </t>
  </si>
  <si>
    <t>0.000973642</t>
  </si>
  <si>
    <t>0.520975</t>
  </si>
  <si>
    <t>0.000466853</t>
  </si>
  <si>
    <t>0.594296</t>
  </si>
  <si>
    <r>
      <t xml:space="preserve">AUC = </t>
    </r>
    <r>
      <rPr>
        <b/>
        <sz val="10"/>
        <color theme="1"/>
        <rFont val="Arial"/>
        <family val="2"/>
      </rPr>
      <t>38,84%</t>
    </r>
  </si>
  <si>
    <t>0.3723821</t>
  </si>
  <si>
    <t>0.3007774</t>
  </si>
  <si>
    <t>0.4068144</t>
  </si>
  <si>
    <t>0.3050226</t>
  </si>
  <si>
    <r>
      <t xml:space="preserve">AUC = </t>
    </r>
    <r>
      <rPr>
        <b/>
        <sz val="10"/>
        <color theme="1"/>
        <rFont val="Arial"/>
        <family val="2"/>
      </rPr>
      <t>38,77%</t>
    </r>
  </si>
  <si>
    <t>34.16%-43.38%</t>
  </si>
  <si>
    <t>0.3026917</t>
  </si>
  <si>
    <t>0.000778567</t>
  </si>
  <si>
    <t>0.0714341</t>
  </si>
  <si>
    <t>0.000723514</t>
  </si>
  <si>
    <t>0.574865</t>
  </si>
  <si>
    <t>38.77%</t>
  </si>
  <si>
    <t>61.13%-73.06%</t>
  </si>
  <si>
    <t>-0.0390777</t>
  </si>
  <si>
    <t>0.2515847</t>
  </si>
  <si>
    <r>
      <t xml:space="preserve">AUC = </t>
    </r>
    <r>
      <rPr>
        <b/>
        <sz val="10"/>
        <color theme="1"/>
        <rFont val="Arial"/>
        <family val="2"/>
      </rPr>
      <t>67,09%</t>
    </r>
  </si>
  <si>
    <t>0.2520490</t>
  </si>
  <si>
    <t>0.0024567</t>
  </si>
  <si>
    <t>0.471408</t>
  </si>
  <si>
    <t>0.00294766</t>
  </si>
  <si>
    <t>0.169015</t>
  </si>
  <si>
    <t>Model Age-P2</t>
  </si>
  <si>
    <r>
      <t>AUC =</t>
    </r>
    <r>
      <rPr>
        <b/>
        <sz val="10"/>
        <color theme="1"/>
        <rFont val="Arial"/>
        <family val="2"/>
      </rPr>
      <t xml:space="preserve"> 73,75%</t>
    </r>
  </si>
  <si>
    <r>
      <t>N =</t>
    </r>
    <r>
      <rPr>
        <sz val="10"/>
        <color theme="1"/>
        <rFont val="Arial"/>
        <family val="2"/>
      </rPr>
      <t xml:space="preserve"> 676</t>
    </r>
  </si>
  <si>
    <t>66.92%-80.58%</t>
  </si>
  <si>
    <t xml:space="preserve">-0.05260000  </t>
  </si>
  <si>
    <t xml:space="preserve">0.13712500  </t>
  </si>
  <si>
    <t xml:space="preserve">0.19866875 </t>
  </si>
  <si>
    <t xml:space="preserve">-0.05073125  </t>
  </si>
  <si>
    <t xml:space="preserve">0.12721250  </t>
  </si>
  <si>
    <t>0.12949167</t>
  </si>
  <si>
    <t>0.0189962</t>
  </si>
  <si>
    <t>0.1811;0.1954</t>
  </si>
  <si>
    <t>0.3071;0,3966</t>
  </si>
  <si>
    <t>0.4016;0.3736</t>
  </si>
  <si>
    <t>0.2441;0.3218</t>
  </si>
  <si>
    <t>0.03937;0.06322</t>
  </si>
  <si>
    <t>0.08268;0.06322</t>
  </si>
  <si>
    <t>0.3504;0.1034</t>
  </si>
  <si>
    <t>0.01575;0.05172</t>
  </si>
  <si>
    <t>Pheno M13</t>
  </si>
  <si>
    <t>-0.02665955</t>
  </si>
  <si>
    <t>Pheno 2 M14</t>
  </si>
  <si>
    <r>
      <t>N =</t>
    </r>
    <r>
      <rPr>
        <sz val="10"/>
        <color theme="1"/>
        <rFont val="Arial"/>
        <family val="2"/>
      </rPr>
      <t xml:space="preserve"> 716</t>
    </r>
  </si>
  <si>
    <t>Pheno 2 M13</t>
  </si>
  <si>
    <t>Model 13</t>
  </si>
  <si>
    <t>Age (Ctrls &gt; 60)</t>
  </si>
  <si>
    <t>0.3071;0,3858</t>
  </si>
  <si>
    <t>0.4016;0.3858</t>
  </si>
  <si>
    <t>0.2441;0.2992</t>
  </si>
  <si>
    <t>0.03937;0.05906</t>
  </si>
  <si>
    <t>0.08268;0.05906</t>
  </si>
  <si>
    <t>0.3504;0.1496</t>
  </si>
  <si>
    <t>0.01575;0.03937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</si>
</sst>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Calibri"/>
      <family val="2"/>
      <scheme val="minor"/>
    </font>
    <font>
      <sz val="10"/>
      <color rgb="FF000000"/>
      <name val="Arial"/>
      <family val="2"/>
    </font>
    <font>
      <sz val="10"/>
      <color theme="1"/>
      <name val="Arial"/>
      <family val="2"/>
    </font>
    <font>
      <b/>
      <sz val="10"/>
      <color rgb="FF000000"/>
      <name val="Arial"/>
      <family val="2"/>
    </font>
    <font>
      <b/>
      <sz val="10"/>
      <color theme="1"/>
      <name val="Arial"/>
      <family val="2"/>
    </font>
    <font>
      <sz val="9"/>
      <color rgb="FF000000"/>
      <name val="Arial"/>
      <family val="2"/>
    </font>
    <font>
      <sz val="8"/>
      <name val="Calibri"/>
      <family val="2"/>
      <scheme val="minor"/>
    </font>
    <font>
      <sz val="8"/>
      <color rgb="FF000000"/>
      <name val="Lucida Console"/>
      <family val="3"/>
    </font>
    <font>
      <b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0"/>
      <color rgb="FFFF0000"/>
      <name val="Arial"/>
      <family val="2"/>
    </font>
  </fonts>
  <fills count="2">
    <fill>
      <patternFill patternType="none"/>
    </fill>
    <fill>
      <patternFill patternType="gray125"/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ck">
        <color indexed="64"/>
      </right>
      <top style="thin">
        <color indexed="64"/>
      </top>
      <bottom/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/>
      <right style="thick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ck">
        <color indexed="64"/>
      </right>
      <top/>
      <bottom style="medium">
        <color indexed="64"/>
      </bottom>
      <diagonal/>
    </border>
    <border>
      <left/>
      <right style="thick">
        <color indexed="64"/>
      </right>
      <top style="medium">
        <color indexed="64"/>
      </top>
      <bottom/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n">
        <color indexed="64"/>
      </left>
      <right style="mediumDashed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Dashed">
        <color indexed="64"/>
      </right>
      <top/>
      <bottom/>
      <diagonal/>
    </border>
    <border>
      <left style="thin">
        <color indexed="64"/>
      </left>
      <right style="mediumDashed">
        <color indexed="64"/>
      </right>
      <top/>
      <bottom style="thin">
        <color indexed="64"/>
      </bottom>
      <diagonal/>
    </border>
    <border>
      <left style="thick">
        <color indexed="64"/>
      </left>
      <right style="mediumDashed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mediumDashed">
        <color indexed="64"/>
      </right>
      <top/>
      <bottom/>
      <diagonal/>
    </border>
    <border>
      <left style="thick">
        <color indexed="64"/>
      </left>
      <right style="mediumDashed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65">
    <xf numFmtId="0" fontId="0" fillId="0" borderId="0" xfId="0"/>
    <xf numFmtId="0" fontId="1" fillId="0" borderId="0" xfId="0" applyFont="1" applyAlignment="1">
      <alignment vertical="center" readingOrder="1"/>
    </xf>
    <xf numFmtId="0" fontId="2" fillId="0" borderId="0" xfId="0" applyFont="1"/>
    <xf numFmtId="0" fontId="4" fillId="0" borderId="0" xfId="0" applyFont="1"/>
    <xf numFmtId="0" fontId="2" fillId="0" borderId="2" xfId="0" applyFont="1" applyBorder="1"/>
    <xf numFmtId="0" fontId="2" fillId="0" borderId="3" xfId="0" applyFont="1" applyBorder="1"/>
    <xf numFmtId="0" fontId="1" fillId="0" borderId="5" xfId="0" applyFont="1" applyBorder="1" applyAlignment="1">
      <alignment vertical="center" readingOrder="1"/>
    </xf>
    <xf numFmtId="0" fontId="1" fillId="0" borderId="6" xfId="0" applyFont="1" applyBorder="1" applyAlignment="1">
      <alignment vertical="center" wrapText="1" readingOrder="1"/>
    </xf>
    <xf numFmtId="0" fontId="1" fillId="0" borderId="0" xfId="0" applyFont="1" applyAlignment="1">
      <alignment vertical="center" wrapText="1" readingOrder="1"/>
    </xf>
    <xf numFmtId="0" fontId="1" fillId="0" borderId="7" xfId="0" applyFont="1" applyBorder="1" applyAlignment="1">
      <alignment vertical="center" wrapText="1" readingOrder="1"/>
    </xf>
    <xf numFmtId="0" fontId="1" fillId="0" borderId="8" xfId="0" applyFont="1" applyBorder="1" applyAlignment="1">
      <alignment vertical="center" wrapText="1" readingOrder="1"/>
    </xf>
    <xf numFmtId="0" fontId="4" fillId="0" borderId="1" xfId="0" applyFont="1" applyBorder="1"/>
    <xf numFmtId="0" fontId="4" fillId="0" borderId="10" xfId="0" applyFont="1" applyBorder="1"/>
    <xf numFmtId="0" fontId="4" fillId="0" borderId="11" xfId="0" applyFont="1" applyBorder="1"/>
    <xf numFmtId="0" fontId="1" fillId="0" borderId="4" xfId="0" applyFont="1" applyBorder="1" applyAlignment="1">
      <alignment vertical="center" wrapText="1" readingOrder="1"/>
    </xf>
    <xf numFmtId="0" fontId="1" fillId="0" borderId="0" xfId="0" applyFont="1" applyAlignment="1">
      <alignment vertical="center"/>
    </xf>
    <xf numFmtId="10" fontId="2" fillId="0" borderId="0" xfId="0" applyNumberFormat="1" applyFont="1" applyAlignment="1">
      <alignment vertical="center"/>
    </xf>
    <xf numFmtId="0" fontId="1" fillId="0" borderId="2" xfId="0" applyFont="1" applyBorder="1" applyAlignment="1">
      <alignment vertical="center" wrapText="1" readingOrder="1"/>
    </xf>
    <xf numFmtId="0" fontId="1" fillId="0" borderId="12" xfId="0" applyFont="1" applyBorder="1" applyAlignment="1">
      <alignment vertical="center" wrapText="1" readingOrder="1"/>
    </xf>
    <xf numFmtId="9" fontId="2" fillId="0" borderId="10" xfId="0" applyNumberFormat="1" applyFont="1" applyBorder="1"/>
    <xf numFmtId="9" fontId="2" fillId="0" borderId="9" xfId="0" applyNumberFormat="1" applyFont="1" applyBorder="1"/>
    <xf numFmtId="9" fontId="2" fillId="0" borderId="11" xfId="0" applyNumberFormat="1" applyFont="1" applyBorder="1"/>
    <xf numFmtId="0" fontId="1" fillId="0" borderId="0" xfId="0" quotePrefix="1" applyFont="1" applyAlignment="1">
      <alignment vertical="center"/>
    </xf>
    <xf numFmtId="0" fontId="1" fillId="0" borderId="12" xfId="0" applyFont="1" applyBorder="1" applyAlignment="1">
      <alignment vertical="center"/>
    </xf>
    <xf numFmtId="9" fontId="2" fillId="0" borderId="12" xfId="0" applyNumberFormat="1" applyFont="1" applyBorder="1"/>
    <xf numFmtId="9" fontId="2" fillId="0" borderId="0" xfId="0" applyNumberFormat="1" applyFont="1"/>
    <xf numFmtId="9" fontId="2" fillId="0" borderId="2" xfId="0" applyNumberFormat="1" applyFont="1" applyBorder="1"/>
    <xf numFmtId="9" fontId="2" fillId="0" borderId="1" xfId="0" applyNumberFormat="1" applyFont="1" applyBorder="1"/>
    <xf numFmtId="0" fontId="4" fillId="0" borderId="13" xfId="0" applyFont="1" applyBorder="1"/>
    <xf numFmtId="9" fontId="2" fillId="0" borderId="16" xfId="0" applyNumberFormat="1" applyFont="1" applyBorder="1"/>
    <xf numFmtId="0" fontId="1" fillId="0" borderId="17" xfId="0" applyFont="1" applyBorder="1" applyAlignment="1">
      <alignment vertical="center"/>
    </xf>
    <xf numFmtId="0" fontId="1" fillId="0" borderId="13" xfId="0" applyFont="1" applyBorder="1" applyAlignment="1">
      <alignment vertical="center"/>
    </xf>
    <xf numFmtId="0" fontId="5" fillId="0" borderId="0" xfId="0" applyFont="1" applyAlignment="1">
      <alignment vertical="center"/>
    </xf>
    <xf numFmtId="0" fontId="1" fillId="0" borderId="15" xfId="0" quotePrefix="1" applyFont="1" applyBorder="1" applyAlignment="1">
      <alignment vertical="center"/>
    </xf>
    <xf numFmtId="0" fontId="0" fillId="0" borderId="13" xfId="0" applyBorder="1"/>
    <xf numFmtId="0" fontId="2" fillId="0" borderId="5" xfId="0" applyFont="1" applyBorder="1"/>
    <xf numFmtId="0" fontId="2" fillId="0" borderId="8" xfId="0" applyFont="1" applyBorder="1"/>
    <xf numFmtId="0" fontId="2" fillId="0" borderId="21" xfId="0" applyFont="1" applyBorder="1"/>
    <xf numFmtId="0" fontId="2" fillId="0" borderId="17" xfId="0" applyFont="1" applyBorder="1"/>
    <xf numFmtId="0" fontId="2" fillId="0" borderId="20" xfId="0" applyFont="1" applyBorder="1"/>
    <xf numFmtId="0" fontId="2" fillId="0" borderId="14" xfId="0" applyFont="1" applyBorder="1"/>
    <xf numFmtId="0" fontId="2" fillId="0" borderId="12" xfId="0" applyFont="1" applyBorder="1"/>
    <xf numFmtId="0" fontId="2" fillId="0" borderId="0" xfId="0" quotePrefix="1" applyFont="1"/>
    <xf numFmtId="0" fontId="1" fillId="0" borderId="0" xfId="0" quotePrefix="1" applyFont="1" applyAlignment="1">
      <alignment vertical="center" wrapText="1" readingOrder="1"/>
    </xf>
    <xf numFmtId="0" fontId="1" fillId="0" borderId="2" xfId="0" applyFont="1" applyBorder="1" applyAlignment="1">
      <alignment vertical="center"/>
    </xf>
    <xf numFmtId="9" fontId="4" fillId="0" borderId="1" xfId="0" applyNumberFormat="1" applyFont="1" applyBorder="1" applyAlignment="1">
      <alignment horizontal="center" vertical="center"/>
    </xf>
    <xf numFmtId="9" fontId="4" fillId="0" borderId="16" xfId="0" applyNumberFormat="1" applyFont="1" applyBorder="1" applyAlignment="1">
      <alignment horizontal="center" vertical="center"/>
    </xf>
    <xf numFmtId="9" fontId="4" fillId="0" borderId="11" xfId="0" applyNumberFormat="1" applyFont="1" applyBorder="1" applyAlignment="1">
      <alignment horizontal="center" vertical="center"/>
    </xf>
    <xf numFmtId="10" fontId="2" fillId="0" borderId="0" xfId="0" applyNumberFormat="1" applyFont="1"/>
    <xf numFmtId="9" fontId="2" fillId="0" borderId="23" xfId="0" applyNumberFormat="1" applyFont="1" applyBorder="1"/>
    <xf numFmtId="9" fontId="4" fillId="0" borderId="23" xfId="0" applyNumberFormat="1" applyFont="1" applyBorder="1" applyAlignment="1">
      <alignment horizontal="center" vertical="center"/>
    </xf>
    <xf numFmtId="0" fontId="4" fillId="0" borderId="2" xfId="0" applyFont="1" applyBorder="1"/>
    <xf numFmtId="0" fontId="2" fillId="0" borderId="18" xfId="0" quotePrefix="1" applyFont="1" applyBorder="1"/>
    <xf numFmtId="0" fontId="2" fillId="0" borderId="18" xfId="0" applyFont="1" applyBorder="1"/>
    <xf numFmtId="0" fontId="2" fillId="0" borderId="15" xfId="0" applyFont="1" applyBorder="1"/>
    <xf numFmtId="0" fontId="2" fillId="0" borderId="26" xfId="0" applyFont="1" applyBorder="1"/>
    <xf numFmtId="0" fontId="2" fillId="0" borderId="27" xfId="0" applyFont="1" applyBorder="1"/>
    <xf numFmtId="0" fontId="2" fillId="0" borderId="28" xfId="0" quotePrefix="1" applyFont="1" applyBorder="1"/>
    <xf numFmtId="0" fontId="2" fillId="0" borderId="0" xfId="0" applyFont="1" applyAlignment="1">
      <alignment vertical="center"/>
    </xf>
    <xf numFmtId="0" fontId="1" fillId="0" borderId="19" xfId="0" applyFont="1" applyBorder="1" applyAlignment="1">
      <alignment vertical="center" readingOrder="1"/>
    </xf>
    <xf numFmtId="0" fontId="2" fillId="0" borderId="24" xfId="0" quotePrefix="1" applyFont="1" applyBorder="1"/>
    <xf numFmtId="0" fontId="1" fillId="0" borderId="25" xfId="0" applyFont="1" applyBorder="1" applyAlignment="1">
      <alignment vertical="center"/>
    </xf>
    <xf numFmtId="0" fontId="1" fillId="0" borderId="30" xfId="0" applyFont="1" applyBorder="1" applyAlignment="1">
      <alignment vertical="center"/>
    </xf>
    <xf numFmtId="0" fontId="1" fillId="0" borderId="17" xfId="0" quotePrefix="1" applyFont="1" applyBorder="1" applyAlignment="1">
      <alignment vertical="center"/>
    </xf>
    <xf numFmtId="0" fontId="0" fillId="0" borderId="0" xfId="0" quotePrefix="1"/>
    <xf numFmtId="0" fontId="1" fillId="0" borderId="13" xfId="0" quotePrefix="1" applyFont="1" applyBorder="1" applyAlignment="1">
      <alignment vertical="center"/>
    </xf>
    <xf numFmtId="0" fontId="1" fillId="0" borderId="19" xfId="0" quotePrefix="1" applyFont="1" applyBorder="1" applyAlignment="1">
      <alignment vertical="center" readingOrder="1"/>
    </xf>
    <xf numFmtId="0" fontId="1" fillId="0" borderId="14" xfId="0" quotePrefix="1" applyFont="1" applyBorder="1" applyAlignment="1">
      <alignment vertical="center"/>
    </xf>
    <xf numFmtId="0" fontId="1" fillId="0" borderId="12" xfId="0" quotePrefix="1" applyFont="1" applyBorder="1" applyAlignment="1">
      <alignment vertical="center"/>
    </xf>
    <xf numFmtId="0" fontId="1" fillId="0" borderId="19" xfId="0" applyFont="1" applyBorder="1" applyAlignment="1">
      <alignment vertical="center"/>
    </xf>
    <xf numFmtId="0" fontId="1" fillId="0" borderId="24" xfId="0" quotePrefix="1" applyFont="1" applyBorder="1" applyAlignment="1">
      <alignment vertical="center"/>
    </xf>
    <xf numFmtId="0" fontId="7" fillId="0" borderId="0" xfId="0" applyFont="1" applyAlignment="1">
      <alignment vertical="center"/>
    </xf>
    <xf numFmtId="0" fontId="1" fillId="0" borderId="2" xfId="0" quotePrefix="1" applyFont="1" applyBorder="1" applyAlignment="1">
      <alignment vertical="center"/>
    </xf>
    <xf numFmtId="0" fontId="1" fillId="0" borderId="29" xfId="0" quotePrefix="1" applyFont="1" applyBorder="1" applyAlignment="1">
      <alignment vertical="center"/>
    </xf>
    <xf numFmtId="0" fontId="1" fillId="0" borderId="0" xfId="0" applyFont="1" applyAlignment="1">
      <alignment horizontal="right" vertical="center"/>
    </xf>
    <xf numFmtId="0" fontId="4" fillId="0" borderId="11" xfId="0" applyFont="1" applyBorder="1" applyAlignment="1">
      <alignment horizontal="center"/>
    </xf>
    <xf numFmtId="0" fontId="2" fillId="0" borderId="13" xfId="0" quotePrefix="1" applyFont="1" applyBorder="1"/>
    <xf numFmtId="0" fontId="1" fillId="0" borderId="27" xfId="0" applyFont="1" applyBorder="1" applyAlignment="1">
      <alignment vertical="center"/>
    </xf>
    <xf numFmtId="9" fontId="2" fillId="0" borderId="13" xfId="0" applyNumberFormat="1" applyFont="1" applyBorder="1"/>
    <xf numFmtId="0" fontId="1" fillId="0" borderId="26" xfId="0" applyFont="1" applyBorder="1" applyAlignment="1">
      <alignment vertical="center"/>
    </xf>
    <xf numFmtId="0" fontId="1" fillId="0" borderId="14" xfId="0" applyFont="1" applyBorder="1" applyAlignment="1">
      <alignment vertical="center"/>
    </xf>
    <xf numFmtId="0" fontId="1" fillId="0" borderId="19" xfId="0" quotePrefix="1" applyFont="1" applyBorder="1" applyAlignment="1">
      <alignment vertical="center"/>
    </xf>
    <xf numFmtId="0" fontId="2" fillId="0" borderId="13" xfId="0" applyFont="1" applyBorder="1"/>
    <xf numFmtId="0" fontId="4" fillId="0" borderId="0" xfId="0" applyFont="1" applyAlignment="1">
      <alignment vertical="center"/>
    </xf>
    <xf numFmtId="0" fontId="1" fillId="0" borderId="0" xfId="0" applyFont="1"/>
    <xf numFmtId="0" fontId="1" fillId="0" borderId="33" xfId="0" applyFont="1" applyBorder="1" applyAlignment="1">
      <alignment vertical="center"/>
    </xf>
    <xf numFmtId="0" fontId="4" fillId="0" borderId="18" xfId="0" applyFont="1" applyBorder="1" applyAlignment="1">
      <alignment horizontal="center"/>
    </xf>
    <xf numFmtId="0" fontId="2" fillId="0" borderId="24" xfId="0" applyFont="1" applyBorder="1"/>
    <xf numFmtId="0" fontId="2" fillId="0" borderId="31" xfId="0" applyFont="1" applyBorder="1"/>
    <xf numFmtId="0" fontId="0" fillId="0" borderId="18" xfId="0" applyBorder="1"/>
    <xf numFmtId="0" fontId="2" fillId="0" borderId="34" xfId="0" applyFont="1" applyBorder="1"/>
    <xf numFmtId="0" fontId="4" fillId="0" borderId="34" xfId="0" applyFont="1" applyBorder="1" applyAlignment="1">
      <alignment horizontal="center"/>
    </xf>
    <xf numFmtId="0" fontId="2" fillId="0" borderId="35" xfId="0" applyFont="1" applyBorder="1" applyAlignment="1">
      <alignment horizontal="center" vertical="center"/>
    </xf>
    <xf numFmtId="0" fontId="2" fillId="0" borderId="36" xfId="0" applyFont="1" applyBorder="1"/>
    <xf numFmtId="0" fontId="2" fillId="0" borderId="37" xfId="0" applyFont="1" applyBorder="1"/>
    <xf numFmtId="0" fontId="2" fillId="0" borderId="39" xfId="0" applyFont="1" applyBorder="1"/>
    <xf numFmtId="3" fontId="2" fillId="0" borderId="0" xfId="0" applyNumberFormat="1" applyFont="1"/>
    <xf numFmtId="3" fontId="2" fillId="0" borderId="36" xfId="0" applyNumberFormat="1" applyFont="1" applyBorder="1"/>
    <xf numFmtId="0" fontId="2" fillId="0" borderId="40" xfId="0" applyFont="1" applyBorder="1"/>
    <xf numFmtId="9" fontId="4" fillId="0" borderId="0" xfId="0" applyNumberFormat="1" applyFont="1" applyAlignment="1">
      <alignment horizontal="center" vertical="center"/>
    </xf>
    <xf numFmtId="3" fontId="1" fillId="0" borderId="0" xfId="0" applyNumberFormat="1" applyFont="1" applyAlignment="1">
      <alignment vertical="center"/>
    </xf>
    <xf numFmtId="0" fontId="9" fillId="0" borderId="0" xfId="0" applyFont="1"/>
    <xf numFmtId="0" fontId="2" fillId="0" borderId="18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8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16" xfId="0" applyFont="1" applyBorder="1" applyAlignment="1">
      <alignment horizontal="center"/>
    </xf>
    <xf numFmtId="10" fontId="2" fillId="0" borderId="0" xfId="0" applyNumberFormat="1" applyFont="1" applyAlignment="1">
      <alignment horizontal="left"/>
    </xf>
    <xf numFmtId="10" fontId="2" fillId="0" borderId="0" xfId="0" applyNumberFormat="1" applyFont="1" applyAlignment="1">
      <alignment horizontal="left" vertical="center"/>
    </xf>
    <xf numFmtId="11" fontId="1" fillId="0" borderId="0" xfId="0" applyNumberFormat="1" applyFont="1" applyAlignment="1">
      <alignment vertic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vertical="center"/>
    </xf>
    <xf numFmtId="0" fontId="10" fillId="0" borderId="0" xfId="0" applyFont="1"/>
    <xf numFmtId="0" fontId="4" fillId="0" borderId="16" xfId="0" applyFont="1" applyBorder="1"/>
    <xf numFmtId="11" fontId="2" fillId="0" borderId="2" xfId="0" applyNumberFormat="1" applyFont="1" applyBorder="1"/>
    <xf numFmtId="11" fontId="2" fillId="0" borderId="3" xfId="0" applyNumberFormat="1" applyFont="1" applyBorder="1"/>
    <xf numFmtId="11" fontId="2" fillId="0" borderId="2" xfId="0" applyNumberFormat="1" applyFont="1" applyBorder="1" applyAlignment="1">
      <alignment horizontal="right"/>
    </xf>
    <xf numFmtId="0" fontId="2" fillId="0" borderId="14" xfId="0" applyFont="1" applyBorder="1" applyAlignment="1">
      <alignment horizontal="right" vertical="center"/>
    </xf>
    <xf numFmtId="0" fontId="2" fillId="0" borderId="0" xfId="0" applyFont="1" applyAlignment="1">
      <alignment horizontal="right" vertical="center"/>
    </xf>
    <xf numFmtId="0" fontId="2" fillId="0" borderId="0" xfId="0" quotePrefix="1" applyFont="1" applyAlignment="1">
      <alignment horizontal="right" vertical="center"/>
    </xf>
    <xf numFmtId="0" fontId="8" fillId="0" borderId="0" xfId="0" applyFont="1"/>
    <xf numFmtId="0" fontId="4" fillId="0" borderId="35" xfId="0" applyFont="1" applyBorder="1" applyAlignment="1">
      <alignment horizontal="center"/>
    </xf>
    <xf numFmtId="0" fontId="4" fillId="0" borderId="38" xfId="0" applyFont="1" applyBorder="1" applyAlignment="1">
      <alignment horizontal="center"/>
    </xf>
    <xf numFmtId="11" fontId="2" fillId="0" borderId="0" xfId="0" applyNumberFormat="1" applyFont="1"/>
    <xf numFmtId="11" fontId="2" fillId="0" borderId="2" xfId="0" quotePrefix="1" applyNumberFormat="1" applyFont="1" applyBorder="1" applyAlignment="1">
      <alignment horizontal="right"/>
    </xf>
    <xf numFmtId="0" fontId="2" fillId="0" borderId="29" xfId="0" quotePrefix="1" applyFont="1" applyBorder="1"/>
    <xf numFmtId="3" fontId="1" fillId="0" borderId="12" xfId="0" applyNumberFormat="1" applyFont="1" applyBorder="1" applyAlignment="1">
      <alignment vertical="center"/>
    </xf>
    <xf numFmtId="3" fontId="1" fillId="0" borderId="2" xfId="0" applyNumberFormat="1" applyFont="1" applyBorder="1" applyAlignment="1">
      <alignment vertical="center"/>
    </xf>
    <xf numFmtId="3" fontId="1" fillId="0" borderId="39" xfId="0" applyNumberFormat="1" applyFont="1" applyBorder="1" applyAlignment="1">
      <alignment vertical="center"/>
    </xf>
    <xf numFmtId="11" fontId="2" fillId="0" borderId="17" xfId="0" applyNumberFormat="1" applyFont="1" applyBorder="1"/>
    <xf numFmtId="0" fontId="2" fillId="0" borderId="0" xfId="0" applyFont="1" applyAlignment="1">
      <alignment horizontal="left"/>
    </xf>
    <xf numFmtId="10" fontId="2" fillId="0" borderId="0" xfId="0" quotePrefix="1" applyNumberFormat="1" applyFont="1" applyAlignment="1">
      <alignment horizontal="left"/>
    </xf>
    <xf numFmtId="11" fontId="1" fillId="0" borderId="0" xfId="0" applyNumberFormat="1" applyFont="1" applyAlignment="1">
      <alignment horizontal="right" vertical="center"/>
    </xf>
    <xf numFmtId="0" fontId="2" fillId="0" borderId="25" xfId="0" applyFont="1" applyBorder="1"/>
    <xf numFmtId="11" fontId="1" fillId="0" borderId="13" xfId="0" applyNumberFormat="1" applyFont="1" applyBorder="1" applyAlignment="1">
      <alignment vertical="center"/>
    </xf>
    <xf numFmtId="11" fontId="2" fillId="0" borderId="25" xfId="0" applyNumberFormat="1" applyFont="1" applyBorder="1"/>
    <xf numFmtId="11" fontId="2" fillId="0" borderId="25" xfId="0" applyNumberFormat="1" applyFont="1" applyBorder="1" applyAlignment="1">
      <alignment horizontal="right"/>
    </xf>
    <xf numFmtId="11" fontId="2" fillId="0" borderId="31" xfId="0" applyNumberFormat="1" applyFont="1" applyBorder="1"/>
    <xf numFmtId="11" fontId="2" fillId="0" borderId="25" xfId="0" quotePrefix="1" applyNumberFormat="1" applyFont="1" applyBorder="1" applyAlignment="1">
      <alignment horizontal="right"/>
    </xf>
    <xf numFmtId="3" fontId="1" fillId="0" borderId="13" xfId="0" applyNumberFormat="1" applyFont="1" applyBorder="1" applyAlignment="1">
      <alignment vertical="center"/>
    </xf>
    <xf numFmtId="0" fontId="4" fillId="0" borderId="9" xfId="0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4" fillId="0" borderId="24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4" fillId="0" borderId="20" xfId="0" applyFont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3" fillId="0" borderId="1" xfId="0" applyFont="1" applyBorder="1" applyAlignment="1">
      <alignment horizontal="center" vertical="center" wrapText="1" readingOrder="1"/>
    </xf>
    <xf numFmtId="0" fontId="3" fillId="0" borderId="24" xfId="0" applyFont="1" applyBorder="1" applyAlignment="1">
      <alignment horizontal="center" vertical="center" wrapText="1" readingOrder="1"/>
    </xf>
    <xf numFmtId="0" fontId="4" fillId="0" borderId="10" xfId="0" applyFont="1" applyBorder="1" applyAlignment="1">
      <alignment horizontal="center"/>
    </xf>
    <xf numFmtId="0" fontId="4" fillId="0" borderId="18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4" fillId="0" borderId="16" xfId="0" applyFont="1" applyBorder="1" applyAlignment="1">
      <alignment horizontal="center"/>
    </xf>
    <xf numFmtId="0" fontId="4" fillId="0" borderId="22" xfId="0" applyFont="1" applyBorder="1" applyAlignment="1">
      <alignment horizontal="center"/>
    </xf>
    <xf numFmtId="0" fontId="4" fillId="0" borderId="32" xfId="0" applyFont="1" applyBorder="1" applyAlignment="1">
      <alignment horizontal="center"/>
    </xf>
    <xf numFmtId="0" fontId="4" fillId="0" borderId="34" xfId="0" applyFont="1" applyBorder="1" applyAlignment="1">
      <alignment horizontal="center"/>
    </xf>
    <xf numFmtId="0" fontId="4" fillId="0" borderId="10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0" borderId="18" xfId="0" applyFont="1" applyBorder="1" applyAlignment="1">
      <alignment horizontal="center" vertical="center"/>
    </xf>
    <xf numFmtId="0" fontId="4" fillId="0" borderId="19" xfId="0" applyFont="1" applyBorder="1" applyAlignment="1">
      <alignment horizontal="center"/>
    </xf>
    <xf numFmtId="0" fontId="4" fillId="0" borderId="14" xfId="0" applyFont="1" applyBorder="1" applyAlignment="1">
      <alignment horizontal="center"/>
    </xf>
    <xf numFmtId="0" fontId="4" fillId="0" borderId="15" xfId="0" applyFont="1" applyBorder="1" applyAlignment="1">
      <alignment horizontal="center"/>
    </xf>
    <xf numFmtId="0" fontId="4" fillId="0" borderId="0" xfId="0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jpeg"/><Relationship Id="rId2" Type="http://schemas.openxmlformats.org/officeDocument/2006/relationships/image" Target="../media/image36.jpeg"/><Relationship Id="rId1" Type="http://schemas.openxmlformats.org/officeDocument/2006/relationships/image" Target="../media/image35.jpeg"/><Relationship Id="rId5" Type="http://schemas.openxmlformats.org/officeDocument/2006/relationships/image" Target="../media/image39.png"/><Relationship Id="rId4" Type="http://schemas.openxmlformats.org/officeDocument/2006/relationships/image" Target="../media/image38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jpeg"/><Relationship Id="rId1" Type="http://schemas.openxmlformats.org/officeDocument/2006/relationships/image" Target="../media/image40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" Type="http://schemas.openxmlformats.org/officeDocument/2006/relationships/image" Target="../media/image43.jpeg"/><Relationship Id="rId5" Type="http://schemas.openxmlformats.org/officeDocument/2006/relationships/image" Target="../media/image47.png"/><Relationship Id="rId4" Type="http://schemas.openxmlformats.org/officeDocument/2006/relationships/image" Target="../media/image46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jpeg"/><Relationship Id="rId1" Type="http://schemas.openxmlformats.org/officeDocument/2006/relationships/image" Target="../media/image48.jpe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jpeg"/><Relationship Id="rId2" Type="http://schemas.openxmlformats.org/officeDocument/2006/relationships/image" Target="../media/image52.jpeg"/><Relationship Id="rId1" Type="http://schemas.openxmlformats.org/officeDocument/2006/relationships/image" Target="../media/image51.jpeg"/><Relationship Id="rId4" Type="http://schemas.openxmlformats.org/officeDocument/2006/relationships/image" Target="../media/image5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jpeg"/><Relationship Id="rId2" Type="http://schemas.openxmlformats.org/officeDocument/2006/relationships/image" Target="../media/image56.jpeg"/><Relationship Id="rId1" Type="http://schemas.openxmlformats.org/officeDocument/2006/relationships/image" Target="../media/image55.jpeg"/><Relationship Id="rId4" Type="http://schemas.openxmlformats.org/officeDocument/2006/relationships/image" Target="../media/image5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3.jpeg"/><Relationship Id="rId5" Type="http://schemas.openxmlformats.org/officeDocument/2006/relationships/image" Target="../media/image7.jpe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" Type="http://schemas.openxmlformats.org/officeDocument/2006/relationships/image" Target="../media/image8.jpeg"/><Relationship Id="rId5" Type="http://schemas.openxmlformats.org/officeDocument/2006/relationships/image" Target="../media/image12.jpeg"/><Relationship Id="rId4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eg"/><Relationship Id="rId2" Type="http://schemas.openxmlformats.org/officeDocument/2006/relationships/image" Target="../media/image14.png"/><Relationship Id="rId1" Type="http://schemas.openxmlformats.org/officeDocument/2006/relationships/image" Target="../media/image13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jpeg"/><Relationship Id="rId1" Type="http://schemas.openxmlformats.org/officeDocument/2006/relationships/image" Target="../media/image16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jpeg"/><Relationship Id="rId2" Type="http://schemas.openxmlformats.org/officeDocument/2006/relationships/image" Target="../media/image20.jpeg"/><Relationship Id="rId1" Type="http://schemas.openxmlformats.org/officeDocument/2006/relationships/image" Target="../media/image19.jpeg"/><Relationship Id="rId5" Type="http://schemas.openxmlformats.org/officeDocument/2006/relationships/image" Target="../media/image23.jpeg"/><Relationship Id="rId4" Type="http://schemas.openxmlformats.org/officeDocument/2006/relationships/image" Target="../media/image2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eg"/><Relationship Id="rId2" Type="http://schemas.openxmlformats.org/officeDocument/2006/relationships/image" Target="../media/image25.jpeg"/><Relationship Id="rId1" Type="http://schemas.openxmlformats.org/officeDocument/2006/relationships/image" Target="../media/image24.jpeg"/><Relationship Id="rId5" Type="http://schemas.openxmlformats.org/officeDocument/2006/relationships/image" Target="../media/image28.png"/><Relationship Id="rId4" Type="http://schemas.openxmlformats.org/officeDocument/2006/relationships/image" Target="../media/image27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jpeg"/><Relationship Id="rId1" Type="http://schemas.openxmlformats.org/officeDocument/2006/relationships/image" Target="../media/image29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jpeg"/><Relationship Id="rId1" Type="http://schemas.openxmlformats.org/officeDocument/2006/relationships/image" Target="../media/image3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49546</xdr:colOff>
      <xdr:row>20</xdr:row>
      <xdr:rowOff>8789</xdr:rowOff>
    </xdr:from>
    <xdr:to>
      <xdr:col>15</xdr:col>
      <xdr:colOff>516294</xdr:colOff>
      <xdr:row>37</xdr:row>
      <xdr:rowOff>39444</xdr:rowOff>
    </xdr:to>
    <xdr:pic>
      <xdr:nvPicPr>
        <xdr:cNvPr id="2" name="Gràfic 1">
          <a:extLst>
            <a:ext uri="{FF2B5EF4-FFF2-40B4-BE49-F238E27FC236}">
              <a16:creationId xmlns:a16="http://schemas.microsoft.com/office/drawing/2014/main" id="{0EBD7D9D-F20F-0525-7A51-9D87AD7701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rcRect r="11423" b="8115"/>
        <a:stretch/>
      </xdr:blipFill>
      <xdr:spPr bwMode="auto">
        <a:xfrm>
          <a:off x="15688131" y="3760174"/>
          <a:ext cx="5226318" cy="3031762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464949</xdr:colOff>
      <xdr:row>33</xdr:row>
      <xdr:rowOff>77491</xdr:rowOff>
    </xdr:from>
    <xdr:to>
      <xdr:col>4</xdr:col>
      <xdr:colOff>414443</xdr:colOff>
      <xdr:row>53</xdr:row>
      <xdr:rowOff>61220</xdr:rowOff>
    </xdr:to>
    <xdr:pic>
      <xdr:nvPicPr>
        <xdr:cNvPr id="4" name="Imatge 3">
          <a:extLst>
            <a:ext uri="{FF2B5EF4-FFF2-40B4-BE49-F238E27FC236}">
              <a16:creationId xmlns:a16="http://schemas.microsoft.com/office/drawing/2014/main" id="{325ECD0B-B4D2-FAE9-F0EA-D5CD2EC8F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949" y="6031423"/>
          <a:ext cx="3759494" cy="3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1079899</xdr:colOff>
      <xdr:row>33</xdr:row>
      <xdr:rowOff>124169</xdr:rowOff>
    </xdr:from>
    <xdr:to>
      <xdr:col>14</xdr:col>
      <xdr:colOff>220897</xdr:colOff>
      <xdr:row>53</xdr:row>
      <xdr:rowOff>107898</xdr:rowOff>
    </xdr:to>
    <xdr:pic>
      <xdr:nvPicPr>
        <xdr:cNvPr id="8" name="Imatge 7">
          <a:extLst>
            <a:ext uri="{FF2B5EF4-FFF2-40B4-BE49-F238E27FC236}">
              <a16:creationId xmlns:a16="http://schemas.microsoft.com/office/drawing/2014/main" id="{577565B9-8C95-5C35-0139-29BA02371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9933" y="6078101"/>
          <a:ext cx="4268354" cy="3600000"/>
        </a:xfrm>
        <a:prstGeom prst="rect">
          <a:avLst/>
        </a:prstGeom>
      </xdr:spPr>
    </xdr:pic>
    <xdr:clientData/>
  </xdr:twoCellAnchor>
  <xdr:twoCellAnchor editAs="oneCell">
    <xdr:from>
      <xdr:col>5</xdr:col>
      <xdr:colOff>532474</xdr:colOff>
      <xdr:row>4</xdr:row>
      <xdr:rowOff>119187</xdr:rowOff>
    </xdr:from>
    <xdr:to>
      <xdr:col>10</xdr:col>
      <xdr:colOff>186381</xdr:colOff>
      <xdr:row>24</xdr:row>
      <xdr:rowOff>102916</xdr:rowOff>
    </xdr:to>
    <xdr:pic>
      <xdr:nvPicPr>
        <xdr:cNvPr id="11" name="Imatge 10">
          <a:extLst>
            <a:ext uri="{FF2B5EF4-FFF2-40B4-BE49-F238E27FC236}">
              <a16:creationId xmlns:a16="http://schemas.microsoft.com/office/drawing/2014/main" id="{160AFB54-9662-4A47-E35B-48381590E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17762" y="842441"/>
          <a:ext cx="3941772" cy="36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335796</xdr:colOff>
      <xdr:row>4</xdr:row>
      <xdr:rowOff>142069</xdr:rowOff>
    </xdr:from>
    <xdr:to>
      <xdr:col>17</xdr:col>
      <xdr:colOff>169053</xdr:colOff>
      <xdr:row>24</xdr:row>
      <xdr:rowOff>125798</xdr:rowOff>
    </xdr:to>
    <xdr:pic>
      <xdr:nvPicPr>
        <xdr:cNvPr id="13" name="Imatge 12">
          <a:extLst>
            <a:ext uri="{FF2B5EF4-FFF2-40B4-BE49-F238E27FC236}">
              <a16:creationId xmlns:a16="http://schemas.microsoft.com/office/drawing/2014/main" id="{A5486592-EE1E-3741-E297-526375D17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7118" y="865323"/>
          <a:ext cx="3759494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374542</xdr:colOff>
      <xdr:row>5</xdr:row>
      <xdr:rowOff>64576</xdr:rowOff>
    </xdr:from>
    <xdr:to>
      <xdr:col>4</xdr:col>
      <xdr:colOff>164542</xdr:colOff>
      <xdr:row>25</xdr:row>
      <xdr:rowOff>48305</xdr:rowOff>
    </xdr:to>
    <xdr:pic>
      <xdr:nvPicPr>
        <xdr:cNvPr id="15" name="Imatge 14">
          <a:extLst>
            <a:ext uri="{FF2B5EF4-FFF2-40B4-BE49-F238E27FC236}">
              <a16:creationId xmlns:a16="http://schemas.microsoft.com/office/drawing/2014/main" id="{F4FE50E8-146D-4863-9816-A12136DF7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542" y="968644"/>
          <a:ext cx="3600000" cy="360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70339</xdr:colOff>
      <xdr:row>26</xdr:row>
      <xdr:rowOff>58615</xdr:rowOff>
    </xdr:from>
    <xdr:to>
      <xdr:col>10</xdr:col>
      <xdr:colOff>817002</xdr:colOff>
      <xdr:row>45</xdr:row>
      <xdr:rowOff>141692</xdr:rowOff>
    </xdr:to>
    <xdr:pic>
      <xdr:nvPicPr>
        <xdr:cNvPr id="4" name="Imatge 3">
          <a:extLst>
            <a:ext uri="{FF2B5EF4-FFF2-40B4-BE49-F238E27FC236}">
              <a16:creationId xmlns:a16="http://schemas.microsoft.com/office/drawing/2014/main" id="{C56C073F-49A5-88D8-959D-C8440EF0B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7754" y="4923692"/>
          <a:ext cx="3759494" cy="3600000"/>
        </a:xfrm>
        <a:prstGeom prst="rect">
          <a:avLst/>
        </a:prstGeom>
      </xdr:spPr>
    </xdr:pic>
    <xdr:clientData/>
  </xdr:twoCellAnchor>
  <xdr:twoCellAnchor editAs="oneCell">
    <xdr:from>
      <xdr:col>5</xdr:col>
      <xdr:colOff>489970</xdr:colOff>
      <xdr:row>6</xdr:row>
      <xdr:rowOff>32770</xdr:rowOff>
    </xdr:from>
    <xdr:to>
      <xdr:col>10</xdr:col>
      <xdr:colOff>627033</xdr:colOff>
      <xdr:row>25</xdr:row>
      <xdr:rowOff>68954</xdr:rowOff>
    </xdr:to>
    <xdr:pic>
      <xdr:nvPicPr>
        <xdr:cNvPr id="7" name="Imatge 6">
          <a:extLst>
            <a:ext uri="{FF2B5EF4-FFF2-40B4-BE49-F238E27FC236}">
              <a16:creationId xmlns:a16="http://schemas.microsoft.com/office/drawing/2014/main" id="{07169B67-3D0B-DDE5-3F83-BBBB05290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7785" y="1146462"/>
          <a:ext cx="3759494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311723</xdr:colOff>
      <xdr:row>6</xdr:row>
      <xdr:rowOff>18647</xdr:rowOff>
    </xdr:from>
    <xdr:to>
      <xdr:col>4</xdr:col>
      <xdr:colOff>7938</xdr:colOff>
      <xdr:row>25</xdr:row>
      <xdr:rowOff>54831</xdr:rowOff>
    </xdr:to>
    <xdr:pic>
      <xdr:nvPicPr>
        <xdr:cNvPr id="10" name="Imatge 9">
          <a:extLst>
            <a:ext uri="{FF2B5EF4-FFF2-40B4-BE49-F238E27FC236}">
              <a16:creationId xmlns:a16="http://schemas.microsoft.com/office/drawing/2014/main" id="{9DE9CF3E-E80B-8075-9BE3-C2B28BA2A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1723" y="1132339"/>
          <a:ext cx="3600000" cy="36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673652</xdr:colOff>
      <xdr:row>33</xdr:row>
      <xdr:rowOff>165652</xdr:rowOff>
    </xdr:from>
    <xdr:to>
      <xdr:col>4</xdr:col>
      <xdr:colOff>686655</xdr:colOff>
      <xdr:row>53</xdr:row>
      <xdr:rowOff>10869</xdr:rowOff>
    </xdr:to>
    <xdr:pic>
      <xdr:nvPicPr>
        <xdr:cNvPr id="3" name="Imatge 2">
          <a:extLst>
            <a:ext uri="{FF2B5EF4-FFF2-40B4-BE49-F238E27FC236}">
              <a16:creationId xmlns:a16="http://schemas.microsoft.com/office/drawing/2014/main" id="{FB9DCA73-C545-251A-F251-740A71E55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652" y="6338956"/>
          <a:ext cx="3789873" cy="360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1000348</xdr:colOff>
      <xdr:row>33</xdr:row>
      <xdr:rowOff>161045</xdr:rowOff>
    </xdr:from>
    <xdr:to>
      <xdr:col>14</xdr:col>
      <xdr:colOff>320527</xdr:colOff>
      <xdr:row>53</xdr:row>
      <xdr:rowOff>6262</xdr:rowOff>
    </xdr:to>
    <xdr:pic>
      <xdr:nvPicPr>
        <xdr:cNvPr id="6" name="Imatge 5">
          <a:extLst>
            <a:ext uri="{FF2B5EF4-FFF2-40B4-BE49-F238E27FC236}">
              <a16:creationId xmlns:a16="http://schemas.microsoft.com/office/drawing/2014/main" id="{FF9CC441-5ABC-CE91-43BC-9C8EF54F3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8174" y="6334349"/>
          <a:ext cx="4245570" cy="360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576086</xdr:colOff>
      <xdr:row>4</xdr:row>
      <xdr:rowOff>178522</xdr:rowOff>
    </xdr:from>
    <xdr:to>
      <xdr:col>16</xdr:col>
      <xdr:colOff>580798</xdr:colOff>
      <xdr:row>24</xdr:row>
      <xdr:rowOff>23740</xdr:rowOff>
    </xdr:to>
    <xdr:pic>
      <xdr:nvPicPr>
        <xdr:cNvPr id="9" name="Imatge 8">
          <a:extLst>
            <a:ext uri="{FF2B5EF4-FFF2-40B4-BE49-F238E27FC236}">
              <a16:creationId xmlns:a16="http://schemas.microsoft.com/office/drawing/2014/main" id="{429F810B-F769-3209-1B99-0C1DE9740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94347" y="929479"/>
          <a:ext cx="3759494" cy="3600000"/>
        </a:xfrm>
        <a:prstGeom prst="rect">
          <a:avLst/>
        </a:prstGeom>
      </xdr:spPr>
    </xdr:pic>
    <xdr:clientData/>
  </xdr:twoCellAnchor>
  <xdr:twoCellAnchor editAs="oneCell">
    <xdr:from>
      <xdr:col>6</xdr:col>
      <xdr:colOff>30348</xdr:colOff>
      <xdr:row>4</xdr:row>
      <xdr:rowOff>151826</xdr:rowOff>
    </xdr:from>
    <xdr:to>
      <xdr:col>10</xdr:col>
      <xdr:colOff>231091</xdr:colOff>
      <xdr:row>23</xdr:row>
      <xdr:rowOff>184783</xdr:rowOff>
    </xdr:to>
    <xdr:pic>
      <xdr:nvPicPr>
        <xdr:cNvPr id="12" name="Imatge 11">
          <a:extLst>
            <a:ext uri="{FF2B5EF4-FFF2-40B4-BE49-F238E27FC236}">
              <a16:creationId xmlns:a16="http://schemas.microsoft.com/office/drawing/2014/main" id="{397B732A-3E36-FCFB-576D-3B9A3409C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30609" y="902783"/>
          <a:ext cx="3789873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441739</xdr:colOff>
      <xdr:row>5</xdr:row>
      <xdr:rowOff>110435</xdr:rowOff>
    </xdr:from>
    <xdr:to>
      <xdr:col>4</xdr:col>
      <xdr:colOff>264869</xdr:colOff>
      <xdr:row>24</xdr:row>
      <xdr:rowOff>143392</xdr:rowOff>
    </xdr:to>
    <xdr:pic>
      <xdr:nvPicPr>
        <xdr:cNvPr id="15" name="Imatge 14">
          <a:extLst>
            <a:ext uri="{FF2B5EF4-FFF2-40B4-BE49-F238E27FC236}">
              <a16:creationId xmlns:a16="http://schemas.microsoft.com/office/drawing/2014/main" id="{0B5E8C87-4FF4-9C10-E41B-B8E5C7619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739" y="1049131"/>
          <a:ext cx="3600000" cy="36000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116416</xdr:colOff>
      <xdr:row>26</xdr:row>
      <xdr:rowOff>10583</xdr:rowOff>
    </xdr:from>
    <xdr:to>
      <xdr:col>10</xdr:col>
      <xdr:colOff>533194</xdr:colOff>
      <xdr:row>46</xdr:row>
      <xdr:rowOff>22833</xdr:rowOff>
    </xdr:to>
    <xdr:pic>
      <xdr:nvPicPr>
        <xdr:cNvPr id="3" name="Imatge 2">
          <a:extLst>
            <a:ext uri="{FF2B5EF4-FFF2-40B4-BE49-F238E27FC236}">
              <a16:creationId xmlns:a16="http://schemas.microsoft.com/office/drawing/2014/main" id="{43661DBA-F3AA-4EDD-262F-883CD1A63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5083" y="4677833"/>
          <a:ext cx="3782278" cy="360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139417</xdr:colOff>
      <xdr:row>5</xdr:row>
      <xdr:rowOff>44166</xdr:rowOff>
    </xdr:from>
    <xdr:to>
      <xdr:col>10</xdr:col>
      <xdr:colOff>563790</xdr:colOff>
      <xdr:row>25</xdr:row>
      <xdr:rowOff>45833</xdr:rowOff>
    </xdr:to>
    <xdr:pic>
      <xdr:nvPicPr>
        <xdr:cNvPr id="5" name="Imatge 4">
          <a:extLst>
            <a:ext uri="{FF2B5EF4-FFF2-40B4-BE49-F238E27FC236}">
              <a16:creationId xmlns:a16="http://schemas.microsoft.com/office/drawing/2014/main" id="{22F879D1-9E69-712B-7D21-0498352AD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8084" y="933166"/>
          <a:ext cx="3789873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560917</xdr:colOff>
      <xdr:row>5</xdr:row>
      <xdr:rowOff>52917</xdr:rowOff>
    </xdr:from>
    <xdr:to>
      <xdr:col>4</xdr:col>
      <xdr:colOff>393250</xdr:colOff>
      <xdr:row>25</xdr:row>
      <xdr:rowOff>54584</xdr:rowOff>
    </xdr:to>
    <xdr:pic>
      <xdr:nvPicPr>
        <xdr:cNvPr id="8" name="Imatge 7">
          <a:extLst>
            <a:ext uri="{FF2B5EF4-FFF2-40B4-BE49-F238E27FC236}">
              <a16:creationId xmlns:a16="http://schemas.microsoft.com/office/drawing/2014/main" id="{D836743B-CE03-3603-D23D-9F7E5BF80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0917" y="941917"/>
          <a:ext cx="3600000" cy="36000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935182</xdr:colOff>
      <xdr:row>37</xdr:row>
      <xdr:rowOff>173182</xdr:rowOff>
    </xdr:from>
    <xdr:to>
      <xdr:col>8</xdr:col>
      <xdr:colOff>1737946</xdr:colOff>
      <xdr:row>56</xdr:row>
      <xdr:rowOff>153682</xdr:rowOff>
    </xdr:to>
    <xdr:pic>
      <xdr:nvPicPr>
        <xdr:cNvPr id="3" name="Imatge 2">
          <a:extLst>
            <a:ext uri="{FF2B5EF4-FFF2-40B4-BE49-F238E27FC236}">
              <a16:creationId xmlns:a16="http://schemas.microsoft.com/office/drawing/2014/main" id="{7CFAAF86-BEA9-939C-5753-419B2E4B5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0" y="7221682"/>
          <a:ext cx="3845916" cy="36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323181</xdr:colOff>
      <xdr:row>16</xdr:row>
      <xdr:rowOff>115364</xdr:rowOff>
    </xdr:from>
    <xdr:to>
      <xdr:col>11</xdr:col>
      <xdr:colOff>436675</xdr:colOff>
      <xdr:row>35</xdr:row>
      <xdr:rowOff>95863</xdr:rowOff>
    </xdr:to>
    <xdr:pic>
      <xdr:nvPicPr>
        <xdr:cNvPr id="5" name="Imatge 4">
          <a:extLst>
            <a:ext uri="{FF2B5EF4-FFF2-40B4-BE49-F238E27FC236}">
              <a16:creationId xmlns:a16="http://schemas.microsoft.com/office/drawing/2014/main" id="{45D33221-C919-04DE-8031-9530C1ED8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7681" y="3163364"/>
          <a:ext cx="3841353" cy="3600000"/>
        </a:xfrm>
        <a:prstGeom prst="rect">
          <a:avLst/>
        </a:prstGeom>
      </xdr:spPr>
    </xdr:pic>
    <xdr:clientData/>
  </xdr:twoCellAnchor>
  <xdr:twoCellAnchor editAs="oneCell">
    <xdr:from>
      <xdr:col>5</xdr:col>
      <xdr:colOff>611728</xdr:colOff>
      <xdr:row>16</xdr:row>
      <xdr:rowOff>149909</xdr:rowOff>
    </xdr:from>
    <xdr:to>
      <xdr:col>8</xdr:col>
      <xdr:colOff>559536</xdr:colOff>
      <xdr:row>35</xdr:row>
      <xdr:rowOff>130408</xdr:rowOff>
    </xdr:to>
    <xdr:pic>
      <xdr:nvPicPr>
        <xdr:cNvPr id="7" name="Imatge 6">
          <a:extLst>
            <a:ext uri="{FF2B5EF4-FFF2-40B4-BE49-F238E27FC236}">
              <a16:creationId xmlns:a16="http://schemas.microsoft.com/office/drawing/2014/main" id="{105A2220-DA02-B51A-EA86-CB92415B3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2546" y="3197909"/>
          <a:ext cx="2991279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605863</xdr:colOff>
      <xdr:row>17</xdr:row>
      <xdr:rowOff>167137</xdr:rowOff>
    </xdr:from>
    <xdr:to>
      <xdr:col>4</xdr:col>
      <xdr:colOff>16001</xdr:colOff>
      <xdr:row>36</xdr:row>
      <xdr:rowOff>147637</xdr:rowOff>
    </xdr:to>
    <xdr:pic>
      <xdr:nvPicPr>
        <xdr:cNvPr id="9" name="Imatge 8">
          <a:extLst>
            <a:ext uri="{FF2B5EF4-FFF2-40B4-BE49-F238E27FC236}">
              <a16:creationId xmlns:a16="http://schemas.microsoft.com/office/drawing/2014/main" id="{F05FAC69-7102-75D2-C774-13D298D74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5863" y="3405637"/>
          <a:ext cx="3479911" cy="36000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57150</xdr:colOff>
      <xdr:row>38</xdr:row>
      <xdr:rowOff>57150</xdr:rowOff>
    </xdr:from>
    <xdr:to>
      <xdr:col>9</xdr:col>
      <xdr:colOff>318645</xdr:colOff>
      <xdr:row>57</xdr:row>
      <xdr:rowOff>141064</xdr:rowOff>
    </xdr:to>
    <xdr:pic>
      <xdr:nvPicPr>
        <xdr:cNvPr id="7" name="Imatge 6">
          <a:extLst>
            <a:ext uri="{FF2B5EF4-FFF2-40B4-BE49-F238E27FC236}">
              <a16:creationId xmlns:a16="http://schemas.microsoft.com/office/drawing/2014/main" id="{03923D06-4702-E5BD-11D6-64430E180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9350" y="7277100"/>
          <a:ext cx="3652395" cy="3703414"/>
        </a:xfrm>
        <a:prstGeom prst="rect">
          <a:avLst/>
        </a:prstGeom>
      </xdr:spPr>
    </xdr:pic>
    <xdr:clientData/>
  </xdr:twoCellAnchor>
  <xdr:twoCellAnchor editAs="oneCell">
    <xdr:from>
      <xdr:col>9</xdr:col>
      <xdr:colOff>359550</xdr:colOff>
      <xdr:row>17</xdr:row>
      <xdr:rowOff>54750</xdr:rowOff>
    </xdr:from>
    <xdr:to>
      <xdr:col>11</xdr:col>
      <xdr:colOff>71952</xdr:colOff>
      <xdr:row>36</xdr:row>
      <xdr:rowOff>144107</xdr:rowOff>
    </xdr:to>
    <xdr:pic>
      <xdr:nvPicPr>
        <xdr:cNvPr id="9" name="Imatge 8">
          <a:extLst>
            <a:ext uri="{FF2B5EF4-FFF2-40B4-BE49-F238E27FC236}">
              <a16:creationId xmlns:a16="http://schemas.microsoft.com/office/drawing/2014/main" id="{8D78561F-6472-8F33-AE2B-DA65DC4AEA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22650" y="3274200"/>
          <a:ext cx="3293802" cy="3708857"/>
        </a:xfrm>
        <a:prstGeom prst="rect">
          <a:avLst/>
        </a:prstGeom>
      </xdr:spPr>
    </xdr:pic>
    <xdr:clientData/>
  </xdr:twoCellAnchor>
  <xdr:twoCellAnchor editAs="oneCell">
    <xdr:from>
      <xdr:col>5</xdr:col>
      <xdr:colOff>400693</xdr:colOff>
      <xdr:row>16</xdr:row>
      <xdr:rowOff>112222</xdr:rowOff>
    </xdr:from>
    <xdr:to>
      <xdr:col>8</xdr:col>
      <xdr:colOff>760795</xdr:colOff>
      <xdr:row>36</xdr:row>
      <xdr:rowOff>5636</xdr:rowOff>
    </xdr:to>
    <xdr:pic>
      <xdr:nvPicPr>
        <xdr:cNvPr id="11" name="Imatge 10">
          <a:extLst>
            <a:ext uri="{FF2B5EF4-FFF2-40B4-BE49-F238E27FC236}">
              <a16:creationId xmlns:a16="http://schemas.microsoft.com/office/drawing/2014/main" id="{767B1DBF-2E99-EA2C-555F-5EAA86B23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01343" y="3141172"/>
          <a:ext cx="3312852" cy="3703414"/>
        </a:xfrm>
        <a:prstGeom prst="rect">
          <a:avLst/>
        </a:prstGeom>
      </xdr:spPr>
    </xdr:pic>
    <xdr:clientData/>
  </xdr:twoCellAnchor>
  <xdr:twoCellAnchor editAs="oneCell">
    <xdr:from>
      <xdr:col>0</xdr:col>
      <xdr:colOff>240450</xdr:colOff>
      <xdr:row>16</xdr:row>
      <xdr:rowOff>33621</xdr:rowOff>
    </xdr:from>
    <xdr:to>
      <xdr:col>3</xdr:col>
      <xdr:colOff>555686</xdr:colOff>
      <xdr:row>35</xdr:row>
      <xdr:rowOff>122979</xdr:rowOff>
    </xdr:to>
    <xdr:pic>
      <xdr:nvPicPr>
        <xdr:cNvPr id="13" name="Imatge 12">
          <a:extLst>
            <a:ext uri="{FF2B5EF4-FFF2-40B4-BE49-F238E27FC236}">
              <a16:creationId xmlns:a16="http://schemas.microsoft.com/office/drawing/2014/main" id="{21773E68-47D7-8C63-D854-166682C14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450" y="3062571"/>
          <a:ext cx="3610886" cy="37088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1033240</xdr:colOff>
      <xdr:row>33</xdr:row>
      <xdr:rowOff>92865</xdr:rowOff>
    </xdr:from>
    <xdr:to>
      <xdr:col>5</xdr:col>
      <xdr:colOff>319748</xdr:colOff>
      <xdr:row>53</xdr:row>
      <xdr:rowOff>106982</xdr:rowOff>
    </xdr:to>
    <xdr:pic>
      <xdr:nvPicPr>
        <xdr:cNvPr id="6" name="Imatge 5">
          <a:extLst>
            <a:ext uri="{FF2B5EF4-FFF2-40B4-BE49-F238E27FC236}">
              <a16:creationId xmlns:a16="http://schemas.microsoft.com/office/drawing/2014/main" id="{557548C1-0517-4B29-3CA8-01FEEB057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3240" y="6282650"/>
          <a:ext cx="4063473" cy="3765502"/>
        </a:xfrm>
        <a:prstGeom prst="rect">
          <a:avLst/>
        </a:prstGeom>
      </xdr:spPr>
    </xdr:pic>
    <xdr:clientData/>
  </xdr:twoCellAnchor>
  <xdr:twoCellAnchor editAs="oneCell">
    <xdr:from>
      <xdr:col>8</xdr:col>
      <xdr:colOff>911393</xdr:colOff>
      <xdr:row>33</xdr:row>
      <xdr:rowOff>111450</xdr:rowOff>
    </xdr:from>
    <xdr:to>
      <xdr:col>14</xdr:col>
      <xdr:colOff>382430</xdr:colOff>
      <xdr:row>53</xdr:row>
      <xdr:rowOff>125567</xdr:rowOff>
    </xdr:to>
    <xdr:pic>
      <xdr:nvPicPr>
        <xdr:cNvPr id="12" name="Imatge 11">
          <a:extLst>
            <a:ext uri="{FF2B5EF4-FFF2-40B4-BE49-F238E27FC236}">
              <a16:creationId xmlns:a16="http://schemas.microsoft.com/office/drawing/2014/main" id="{0E90A877-F8B4-D0C8-C56A-7A22B4F2B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3516" y="6301235"/>
          <a:ext cx="4714656" cy="3765502"/>
        </a:xfrm>
        <a:prstGeom prst="rect">
          <a:avLst/>
        </a:prstGeom>
      </xdr:spPr>
    </xdr:pic>
    <xdr:clientData/>
  </xdr:twoCellAnchor>
  <xdr:twoCellAnchor editAs="oneCell">
    <xdr:from>
      <xdr:col>6</xdr:col>
      <xdr:colOff>28660</xdr:colOff>
      <xdr:row>4</xdr:row>
      <xdr:rowOff>106353</xdr:rowOff>
    </xdr:from>
    <xdr:to>
      <xdr:col>11</xdr:col>
      <xdr:colOff>169598</xdr:colOff>
      <xdr:row>24</xdr:row>
      <xdr:rowOff>120470</xdr:rowOff>
    </xdr:to>
    <xdr:pic>
      <xdr:nvPicPr>
        <xdr:cNvPr id="16" name="Imatge 15">
          <a:extLst>
            <a:ext uri="{FF2B5EF4-FFF2-40B4-BE49-F238E27FC236}">
              <a16:creationId xmlns:a16="http://schemas.microsoft.com/office/drawing/2014/main" id="{0E999418-555A-7904-DDD8-86040260C8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2660" y="856630"/>
          <a:ext cx="4724661" cy="3765502"/>
        </a:xfrm>
        <a:prstGeom prst="rect">
          <a:avLst/>
        </a:prstGeom>
      </xdr:spPr>
    </xdr:pic>
    <xdr:clientData/>
  </xdr:twoCellAnchor>
  <xdr:twoCellAnchor editAs="oneCell">
    <xdr:from>
      <xdr:col>0</xdr:col>
      <xdr:colOff>228157</xdr:colOff>
      <xdr:row>4</xdr:row>
      <xdr:rowOff>109592</xdr:rowOff>
    </xdr:from>
    <xdr:to>
      <xdr:col>3</xdr:col>
      <xdr:colOff>719071</xdr:colOff>
      <xdr:row>24</xdr:row>
      <xdr:rowOff>123709</xdr:rowOff>
    </xdr:to>
    <xdr:pic>
      <xdr:nvPicPr>
        <xdr:cNvPr id="18" name="Imatge 17">
          <a:extLst>
            <a:ext uri="{FF2B5EF4-FFF2-40B4-BE49-F238E27FC236}">
              <a16:creationId xmlns:a16="http://schemas.microsoft.com/office/drawing/2014/main" id="{BD452FA0-2E28-1E1F-9158-200F67B3D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157" y="834721"/>
          <a:ext cx="3600366" cy="3701214"/>
        </a:xfrm>
        <a:prstGeom prst="rect">
          <a:avLst/>
        </a:prstGeom>
      </xdr:spPr>
    </xdr:pic>
    <xdr:clientData/>
  </xdr:twoCellAnchor>
  <xdr:twoCellAnchor editAs="oneCell">
    <xdr:from>
      <xdr:col>13</xdr:col>
      <xdr:colOff>24581</xdr:colOff>
      <xdr:row>4</xdr:row>
      <xdr:rowOff>122904</xdr:rowOff>
    </xdr:from>
    <xdr:to>
      <xdr:col>19</xdr:col>
      <xdr:colOff>326126</xdr:colOff>
      <xdr:row>24</xdr:row>
      <xdr:rowOff>35807</xdr:rowOff>
    </xdr:to>
    <xdr:pic>
      <xdr:nvPicPr>
        <xdr:cNvPr id="20" name="Imatge 19">
          <a:extLst>
            <a:ext uri="{FF2B5EF4-FFF2-40B4-BE49-F238E27FC236}">
              <a16:creationId xmlns:a16="http://schemas.microsoft.com/office/drawing/2014/main" id="{4D192D8D-B198-C35C-7CED-B65E2BDD0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37258" y="848033"/>
          <a:ext cx="4443384" cy="36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653144</xdr:colOff>
      <xdr:row>33</xdr:row>
      <xdr:rowOff>149679</xdr:rowOff>
    </xdr:from>
    <xdr:to>
      <xdr:col>4</xdr:col>
      <xdr:colOff>671162</xdr:colOff>
      <xdr:row>54</xdr:row>
      <xdr:rowOff>34929</xdr:rowOff>
    </xdr:to>
    <xdr:pic>
      <xdr:nvPicPr>
        <xdr:cNvPr id="4" name="Imatge 3">
          <a:extLst>
            <a:ext uri="{FF2B5EF4-FFF2-40B4-BE49-F238E27FC236}">
              <a16:creationId xmlns:a16="http://schemas.microsoft.com/office/drawing/2014/main" id="{6ACB2860-4AB3-52EA-B0F6-0F45ECA5B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3144" y="5987143"/>
          <a:ext cx="3991304" cy="36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707893</xdr:colOff>
      <xdr:row>33</xdr:row>
      <xdr:rowOff>163607</xdr:rowOff>
    </xdr:from>
    <xdr:to>
      <xdr:col>15</xdr:col>
      <xdr:colOff>120866</xdr:colOff>
      <xdr:row>54</xdr:row>
      <xdr:rowOff>48857</xdr:rowOff>
    </xdr:to>
    <xdr:pic>
      <xdr:nvPicPr>
        <xdr:cNvPr id="8" name="Imatge 7">
          <a:extLst>
            <a:ext uri="{FF2B5EF4-FFF2-40B4-BE49-F238E27FC236}">
              <a16:creationId xmlns:a16="http://schemas.microsoft.com/office/drawing/2014/main" id="{30126529-FAC2-A39D-820C-DEDE08DA2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16464" y="6001071"/>
          <a:ext cx="4515652" cy="3600000"/>
        </a:xfrm>
        <a:prstGeom prst="rect">
          <a:avLst/>
        </a:prstGeom>
      </xdr:spPr>
    </xdr:pic>
    <xdr:clientData/>
  </xdr:twoCellAnchor>
  <xdr:twoCellAnchor editAs="oneCell">
    <xdr:from>
      <xdr:col>5</xdr:col>
      <xdr:colOff>354750</xdr:colOff>
      <xdr:row>4</xdr:row>
      <xdr:rowOff>41785</xdr:rowOff>
    </xdr:from>
    <xdr:to>
      <xdr:col>10</xdr:col>
      <xdr:colOff>253349</xdr:colOff>
      <xdr:row>24</xdr:row>
      <xdr:rowOff>103928</xdr:rowOff>
    </xdr:to>
    <xdr:pic>
      <xdr:nvPicPr>
        <xdr:cNvPr id="13" name="Imatge 12">
          <a:extLst>
            <a:ext uri="{FF2B5EF4-FFF2-40B4-BE49-F238E27FC236}">
              <a16:creationId xmlns:a16="http://schemas.microsoft.com/office/drawing/2014/main" id="{EB2F8541-1818-98C7-C2C3-B841C8B84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75786" y="749356"/>
          <a:ext cx="4443384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314250</xdr:colOff>
      <xdr:row>5</xdr:row>
      <xdr:rowOff>14893</xdr:rowOff>
    </xdr:from>
    <xdr:to>
      <xdr:col>3</xdr:col>
      <xdr:colOff>730179</xdr:colOff>
      <xdr:row>25</xdr:row>
      <xdr:rowOff>77035</xdr:rowOff>
    </xdr:to>
    <xdr:pic>
      <xdr:nvPicPr>
        <xdr:cNvPr id="15" name="Imatge 14">
          <a:extLst>
            <a:ext uri="{FF2B5EF4-FFF2-40B4-BE49-F238E27FC236}">
              <a16:creationId xmlns:a16="http://schemas.microsoft.com/office/drawing/2014/main" id="{E9ACBCD8-8F2B-292A-4472-C72AD38CC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250" y="899357"/>
          <a:ext cx="3600000" cy="36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35170</xdr:colOff>
      <xdr:row>5</xdr:row>
      <xdr:rowOff>0</xdr:rowOff>
    </xdr:from>
    <xdr:to>
      <xdr:col>17</xdr:col>
      <xdr:colOff>574769</xdr:colOff>
      <xdr:row>24</xdr:row>
      <xdr:rowOff>36185</xdr:rowOff>
    </xdr:to>
    <xdr:pic>
      <xdr:nvPicPr>
        <xdr:cNvPr id="18" name="Imatge 17">
          <a:extLst>
            <a:ext uri="{FF2B5EF4-FFF2-40B4-BE49-F238E27FC236}">
              <a16:creationId xmlns:a16="http://schemas.microsoft.com/office/drawing/2014/main" id="{18C58FB1-5601-FB00-F2FA-F962F4AB8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59662" y="890954"/>
          <a:ext cx="4443384" cy="36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697423</xdr:colOff>
      <xdr:row>25</xdr:row>
      <xdr:rowOff>25831</xdr:rowOff>
    </xdr:from>
    <xdr:to>
      <xdr:col>12</xdr:col>
      <xdr:colOff>74430</xdr:colOff>
      <xdr:row>45</xdr:row>
      <xdr:rowOff>9560</xdr:rowOff>
    </xdr:to>
    <xdr:pic>
      <xdr:nvPicPr>
        <xdr:cNvPr id="4" name="Imatge 3">
          <a:extLst>
            <a:ext uri="{FF2B5EF4-FFF2-40B4-BE49-F238E27FC236}">
              <a16:creationId xmlns:a16="http://schemas.microsoft.com/office/drawing/2014/main" id="{23C037CE-D596-7C9C-114A-A3C614EC1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8474" y="4546170"/>
          <a:ext cx="3974837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387457</xdr:colOff>
      <xdr:row>4</xdr:row>
      <xdr:rowOff>137086</xdr:rowOff>
    </xdr:from>
    <xdr:to>
      <xdr:col>4</xdr:col>
      <xdr:colOff>35389</xdr:colOff>
      <xdr:row>24</xdr:row>
      <xdr:rowOff>120815</xdr:rowOff>
    </xdr:to>
    <xdr:pic>
      <xdr:nvPicPr>
        <xdr:cNvPr id="7" name="Imatge 6">
          <a:extLst>
            <a:ext uri="{FF2B5EF4-FFF2-40B4-BE49-F238E27FC236}">
              <a16:creationId xmlns:a16="http://schemas.microsoft.com/office/drawing/2014/main" id="{AF1F0CB5-4772-C1EA-FA3D-E10FE664F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7457" y="860340"/>
          <a:ext cx="3600000" cy="3600000"/>
        </a:xfrm>
        <a:prstGeom prst="rect">
          <a:avLst/>
        </a:prstGeom>
      </xdr:spPr>
    </xdr:pic>
    <xdr:clientData/>
  </xdr:twoCellAnchor>
  <xdr:twoCellAnchor editAs="oneCell">
    <xdr:from>
      <xdr:col>6</xdr:col>
      <xdr:colOff>-1</xdr:colOff>
      <xdr:row>4</xdr:row>
      <xdr:rowOff>12916</xdr:rowOff>
    </xdr:from>
    <xdr:to>
      <xdr:col>10</xdr:col>
      <xdr:colOff>823215</xdr:colOff>
      <xdr:row>23</xdr:row>
      <xdr:rowOff>177458</xdr:rowOff>
    </xdr:to>
    <xdr:pic>
      <xdr:nvPicPr>
        <xdr:cNvPr id="10" name="Imatge 9">
          <a:extLst>
            <a:ext uri="{FF2B5EF4-FFF2-40B4-BE49-F238E27FC236}">
              <a16:creationId xmlns:a16="http://schemas.microsoft.com/office/drawing/2014/main" id="{C3478A3D-DFA0-AD39-1478-96A758EB4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1050" y="736170"/>
          <a:ext cx="3935792" cy="360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25</xdr:row>
      <xdr:rowOff>106325</xdr:rowOff>
    </xdr:from>
    <xdr:to>
      <xdr:col>12</xdr:col>
      <xdr:colOff>604257</xdr:colOff>
      <xdr:row>46</xdr:row>
      <xdr:rowOff>2651</xdr:rowOff>
    </xdr:to>
    <xdr:pic>
      <xdr:nvPicPr>
        <xdr:cNvPr id="4" name="Imatge 3">
          <a:extLst>
            <a:ext uri="{FF2B5EF4-FFF2-40B4-BE49-F238E27FC236}">
              <a16:creationId xmlns:a16="http://schemas.microsoft.com/office/drawing/2014/main" id="{8B9B6BC2-2CB6-068E-5193-31CF25F77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6744" y="4536558"/>
          <a:ext cx="3935792" cy="3600000"/>
        </a:xfrm>
        <a:prstGeom prst="rect">
          <a:avLst/>
        </a:prstGeom>
      </xdr:spPr>
    </xdr:pic>
    <xdr:clientData/>
  </xdr:twoCellAnchor>
  <xdr:twoCellAnchor editAs="oneCell">
    <xdr:from>
      <xdr:col>5</xdr:col>
      <xdr:colOff>557581</xdr:colOff>
      <xdr:row>4</xdr:row>
      <xdr:rowOff>79116</xdr:rowOff>
    </xdr:from>
    <xdr:to>
      <xdr:col>11</xdr:col>
      <xdr:colOff>98583</xdr:colOff>
      <xdr:row>24</xdr:row>
      <xdr:rowOff>134930</xdr:rowOff>
    </xdr:to>
    <xdr:pic>
      <xdr:nvPicPr>
        <xdr:cNvPr id="8" name="Imatge 7">
          <a:extLst>
            <a:ext uri="{FF2B5EF4-FFF2-40B4-BE49-F238E27FC236}">
              <a16:creationId xmlns:a16="http://schemas.microsoft.com/office/drawing/2014/main" id="{8D3901FA-02B7-FCD9-710B-07311EB69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8558" y="787953"/>
          <a:ext cx="3935792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477209</xdr:colOff>
      <xdr:row>4</xdr:row>
      <xdr:rowOff>51907</xdr:rowOff>
    </xdr:from>
    <xdr:to>
      <xdr:col>4</xdr:col>
      <xdr:colOff>196325</xdr:colOff>
      <xdr:row>24</xdr:row>
      <xdr:rowOff>107721</xdr:rowOff>
    </xdr:to>
    <xdr:pic>
      <xdr:nvPicPr>
        <xdr:cNvPr id="10" name="Imatge 9">
          <a:extLst>
            <a:ext uri="{FF2B5EF4-FFF2-40B4-BE49-F238E27FC236}">
              <a16:creationId xmlns:a16="http://schemas.microsoft.com/office/drawing/2014/main" id="{BCC84DF3-9C1C-D431-B9BD-DFDA1B674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7209" y="760744"/>
          <a:ext cx="3600000" cy="360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528320</xdr:colOff>
      <xdr:row>33</xdr:row>
      <xdr:rowOff>132080</xdr:rowOff>
    </xdr:from>
    <xdr:to>
      <xdr:col>4</xdr:col>
      <xdr:colOff>756468</xdr:colOff>
      <xdr:row>53</xdr:row>
      <xdr:rowOff>74480</xdr:rowOff>
    </xdr:to>
    <xdr:pic>
      <xdr:nvPicPr>
        <xdr:cNvPr id="4" name="Imatge 3">
          <a:extLst>
            <a:ext uri="{FF2B5EF4-FFF2-40B4-BE49-F238E27FC236}">
              <a16:creationId xmlns:a16="http://schemas.microsoft.com/office/drawing/2014/main" id="{A2ABDA0D-05CB-234D-E683-4F89BD293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320" y="6167120"/>
          <a:ext cx="3967028" cy="36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251600</xdr:colOff>
      <xdr:row>33</xdr:row>
      <xdr:rowOff>160160</xdr:rowOff>
    </xdr:from>
    <xdr:to>
      <xdr:col>15</xdr:col>
      <xdr:colOff>79155</xdr:colOff>
      <xdr:row>53</xdr:row>
      <xdr:rowOff>102560</xdr:rowOff>
    </xdr:to>
    <xdr:pic>
      <xdr:nvPicPr>
        <xdr:cNvPr id="7" name="Imatge 6">
          <a:extLst>
            <a:ext uri="{FF2B5EF4-FFF2-40B4-BE49-F238E27FC236}">
              <a16:creationId xmlns:a16="http://schemas.microsoft.com/office/drawing/2014/main" id="{566348E8-9023-198D-EE25-2AC778F8A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6240" y="6195200"/>
          <a:ext cx="4521475" cy="360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584480</xdr:colOff>
      <xdr:row>4</xdr:row>
      <xdr:rowOff>117120</xdr:rowOff>
    </xdr:from>
    <xdr:to>
      <xdr:col>15</xdr:col>
      <xdr:colOff>552495</xdr:colOff>
      <xdr:row>24</xdr:row>
      <xdr:rowOff>59520</xdr:rowOff>
    </xdr:to>
    <xdr:pic>
      <xdr:nvPicPr>
        <xdr:cNvPr id="10" name="Imatge 9">
          <a:extLst>
            <a:ext uri="{FF2B5EF4-FFF2-40B4-BE49-F238E27FC236}">
              <a16:creationId xmlns:a16="http://schemas.microsoft.com/office/drawing/2014/main" id="{EF13E752-E195-DA9F-7A31-4834969B5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2400" y="848640"/>
          <a:ext cx="3818655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226480</xdr:colOff>
      <xdr:row>5</xdr:row>
      <xdr:rowOff>104560</xdr:rowOff>
    </xdr:from>
    <xdr:to>
      <xdr:col>4</xdr:col>
      <xdr:colOff>87600</xdr:colOff>
      <xdr:row>25</xdr:row>
      <xdr:rowOff>46960</xdr:rowOff>
    </xdr:to>
    <xdr:pic>
      <xdr:nvPicPr>
        <xdr:cNvPr id="13" name="Imatge 12">
          <a:extLst>
            <a:ext uri="{FF2B5EF4-FFF2-40B4-BE49-F238E27FC236}">
              <a16:creationId xmlns:a16="http://schemas.microsoft.com/office/drawing/2014/main" id="{2435181D-915F-0BA3-ABD4-12D83097E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480" y="1018960"/>
          <a:ext cx="3600000" cy="36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793040</xdr:colOff>
      <xdr:row>5</xdr:row>
      <xdr:rowOff>31040</xdr:rowOff>
    </xdr:from>
    <xdr:to>
      <xdr:col>9</xdr:col>
      <xdr:colOff>529644</xdr:colOff>
      <xdr:row>24</xdr:row>
      <xdr:rowOff>156320</xdr:rowOff>
    </xdr:to>
    <xdr:pic>
      <xdr:nvPicPr>
        <xdr:cNvPr id="15" name="Imatge 14">
          <a:extLst>
            <a:ext uri="{FF2B5EF4-FFF2-40B4-BE49-F238E27FC236}">
              <a16:creationId xmlns:a16="http://schemas.microsoft.com/office/drawing/2014/main" id="{FB709329-FE5F-C8B5-624C-FF35DE48D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1920" y="945440"/>
          <a:ext cx="3912364" cy="360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84666</xdr:colOff>
      <xdr:row>4</xdr:row>
      <xdr:rowOff>84668</xdr:rowOff>
    </xdr:from>
    <xdr:to>
      <xdr:col>9</xdr:col>
      <xdr:colOff>854362</xdr:colOff>
      <xdr:row>24</xdr:row>
      <xdr:rowOff>15779</xdr:rowOff>
    </xdr:to>
    <xdr:pic>
      <xdr:nvPicPr>
        <xdr:cNvPr id="4" name="Imatge 3">
          <a:extLst>
            <a:ext uri="{FF2B5EF4-FFF2-40B4-BE49-F238E27FC236}">
              <a16:creationId xmlns:a16="http://schemas.microsoft.com/office/drawing/2014/main" id="{A783C3BC-9C21-D43B-9C7D-EF4584FFD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4333" y="818446"/>
          <a:ext cx="3662473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874889</xdr:colOff>
      <xdr:row>33</xdr:row>
      <xdr:rowOff>169333</xdr:rowOff>
    </xdr:from>
    <xdr:to>
      <xdr:col>4</xdr:col>
      <xdr:colOff>682428</xdr:colOff>
      <xdr:row>53</xdr:row>
      <xdr:rowOff>100444</xdr:rowOff>
    </xdr:to>
    <xdr:pic>
      <xdr:nvPicPr>
        <xdr:cNvPr id="7" name="Imatge 6">
          <a:extLst>
            <a:ext uri="{FF2B5EF4-FFF2-40B4-BE49-F238E27FC236}">
              <a16:creationId xmlns:a16="http://schemas.microsoft.com/office/drawing/2014/main" id="{EE23F808-4AF2-B685-0017-3DD4876975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4889" y="6223000"/>
          <a:ext cx="3927983" cy="36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220557</xdr:colOff>
      <xdr:row>33</xdr:row>
      <xdr:rowOff>150000</xdr:rowOff>
    </xdr:from>
    <xdr:to>
      <xdr:col>14</xdr:col>
      <xdr:colOff>338640</xdr:colOff>
      <xdr:row>53</xdr:row>
      <xdr:rowOff>81111</xdr:rowOff>
    </xdr:to>
    <xdr:pic>
      <xdr:nvPicPr>
        <xdr:cNvPr id="10" name="Imatge 9">
          <a:extLst>
            <a:ext uri="{FF2B5EF4-FFF2-40B4-BE49-F238E27FC236}">
              <a16:creationId xmlns:a16="http://schemas.microsoft.com/office/drawing/2014/main" id="{26B77653-C3B1-E5B8-8ED6-C53708A65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13001" y="6203667"/>
          <a:ext cx="4419957" cy="36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17777</xdr:colOff>
      <xdr:row>4</xdr:row>
      <xdr:rowOff>173000</xdr:rowOff>
    </xdr:from>
    <xdr:to>
      <xdr:col>17</xdr:col>
      <xdr:colOff>23652</xdr:colOff>
      <xdr:row>24</xdr:row>
      <xdr:rowOff>104111</xdr:rowOff>
    </xdr:to>
    <xdr:pic>
      <xdr:nvPicPr>
        <xdr:cNvPr id="13" name="Imatge 12">
          <a:extLst>
            <a:ext uri="{FF2B5EF4-FFF2-40B4-BE49-F238E27FC236}">
              <a16:creationId xmlns:a16="http://schemas.microsoft.com/office/drawing/2014/main" id="{DFD1ABB5-26A4-D370-A91F-7DBFE9573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9555" y="906778"/>
          <a:ext cx="3842082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280667</xdr:colOff>
      <xdr:row>5</xdr:row>
      <xdr:rowOff>69000</xdr:rowOff>
    </xdr:from>
    <xdr:to>
      <xdr:col>3</xdr:col>
      <xdr:colOff>550445</xdr:colOff>
      <xdr:row>25</xdr:row>
      <xdr:rowOff>111</xdr:rowOff>
    </xdr:to>
    <xdr:pic>
      <xdr:nvPicPr>
        <xdr:cNvPr id="15" name="Imatge 14">
          <a:extLst>
            <a:ext uri="{FF2B5EF4-FFF2-40B4-BE49-F238E27FC236}">
              <a16:creationId xmlns:a16="http://schemas.microsoft.com/office/drawing/2014/main" id="{F2CFA6EC-F84E-2E91-C5B7-B3AF095AA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0667" y="986222"/>
          <a:ext cx="3600000" cy="3600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150091</xdr:colOff>
      <xdr:row>25</xdr:row>
      <xdr:rowOff>34637</xdr:rowOff>
    </xdr:from>
    <xdr:to>
      <xdr:col>11</xdr:col>
      <xdr:colOff>512772</xdr:colOff>
      <xdr:row>44</xdr:row>
      <xdr:rowOff>124819</xdr:rowOff>
    </xdr:to>
    <xdr:pic>
      <xdr:nvPicPr>
        <xdr:cNvPr id="4" name="Imatge 3">
          <a:extLst>
            <a:ext uri="{FF2B5EF4-FFF2-40B4-BE49-F238E27FC236}">
              <a16:creationId xmlns:a16="http://schemas.microsoft.com/office/drawing/2014/main" id="{7F78630F-24AD-F6F2-8ADD-7DB4D842A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8636" y="4652819"/>
          <a:ext cx="3941772" cy="360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149999</xdr:colOff>
      <xdr:row>5</xdr:row>
      <xdr:rowOff>23001</xdr:rowOff>
    </xdr:from>
    <xdr:to>
      <xdr:col>11</xdr:col>
      <xdr:colOff>254452</xdr:colOff>
      <xdr:row>24</xdr:row>
      <xdr:rowOff>113182</xdr:rowOff>
    </xdr:to>
    <xdr:pic>
      <xdr:nvPicPr>
        <xdr:cNvPr id="6" name="Imatge 5">
          <a:extLst>
            <a:ext uri="{FF2B5EF4-FFF2-40B4-BE49-F238E27FC236}">
              <a16:creationId xmlns:a16="http://schemas.microsoft.com/office/drawing/2014/main" id="{CC7C6E33-8076-BC89-0A9C-B3DB60499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68544" y="946637"/>
          <a:ext cx="3683544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346181</xdr:colOff>
      <xdr:row>4</xdr:row>
      <xdr:rowOff>149909</xdr:rowOff>
    </xdr:from>
    <xdr:to>
      <xdr:col>4</xdr:col>
      <xdr:colOff>263181</xdr:colOff>
      <xdr:row>24</xdr:row>
      <xdr:rowOff>55363</xdr:rowOff>
    </xdr:to>
    <xdr:pic>
      <xdr:nvPicPr>
        <xdr:cNvPr id="8" name="Imatge 7">
          <a:extLst>
            <a:ext uri="{FF2B5EF4-FFF2-40B4-BE49-F238E27FC236}">
              <a16:creationId xmlns:a16="http://schemas.microsoft.com/office/drawing/2014/main" id="{D3511068-4808-CFF5-06E8-ADBCAAF84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181" y="888818"/>
          <a:ext cx="3600000" cy="36000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63500</xdr:colOff>
      <xdr:row>25</xdr:row>
      <xdr:rowOff>21167</xdr:rowOff>
    </xdr:from>
    <xdr:to>
      <xdr:col>11</xdr:col>
      <xdr:colOff>311689</xdr:colOff>
      <xdr:row>45</xdr:row>
      <xdr:rowOff>22833</xdr:rowOff>
    </xdr:to>
    <xdr:pic>
      <xdr:nvPicPr>
        <xdr:cNvPr id="3" name="Imatge 2">
          <a:extLst>
            <a:ext uri="{FF2B5EF4-FFF2-40B4-BE49-F238E27FC236}">
              <a16:creationId xmlns:a16="http://schemas.microsoft.com/office/drawing/2014/main" id="{A841B3B2-9940-A5BF-DCD4-F8512EAAB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58417" y="4508500"/>
          <a:ext cx="3941772" cy="36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742666</xdr:colOff>
      <xdr:row>4</xdr:row>
      <xdr:rowOff>86501</xdr:rowOff>
    </xdr:from>
    <xdr:to>
      <xdr:col>10</xdr:col>
      <xdr:colOff>505</xdr:colOff>
      <xdr:row>24</xdr:row>
      <xdr:rowOff>88167</xdr:rowOff>
    </xdr:to>
    <xdr:pic>
      <xdr:nvPicPr>
        <xdr:cNvPr id="7" name="Imatge 6">
          <a:extLst>
            <a:ext uri="{FF2B5EF4-FFF2-40B4-BE49-F238E27FC236}">
              <a16:creationId xmlns:a16="http://schemas.microsoft.com/office/drawing/2014/main" id="{1771A235-B26C-756F-A56B-D5452BAF7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70166" y="795584"/>
          <a:ext cx="3941772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215333</xdr:colOff>
      <xdr:row>4</xdr:row>
      <xdr:rowOff>88334</xdr:rowOff>
    </xdr:from>
    <xdr:to>
      <xdr:col>3</xdr:col>
      <xdr:colOff>650916</xdr:colOff>
      <xdr:row>24</xdr:row>
      <xdr:rowOff>90000</xdr:rowOff>
    </xdr:to>
    <xdr:pic>
      <xdr:nvPicPr>
        <xdr:cNvPr id="10" name="Imatge 9">
          <a:extLst>
            <a:ext uri="{FF2B5EF4-FFF2-40B4-BE49-F238E27FC236}">
              <a16:creationId xmlns:a16="http://schemas.microsoft.com/office/drawing/2014/main" id="{E61AF933-0307-9C46-3590-11DA2B97C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333" y="797417"/>
          <a:ext cx="3600000" cy="360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l'Office">
  <a:themeElements>
    <a:clrScheme name="Oficina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icina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icina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3F8A7A-5D6E-4A4B-88B7-8203E9D52D26}">
  <dimension ref="A1:AJ61"/>
  <sheetViews>
    <sheetView topLeftCell="J1" zoomScale="64" zoomScaleNormal="80" workbookViewId="0">
      <selection activeCell="O1" sqref="O1:Q10"/>
    </sheetView>
  </sheetViews>
  <sheetFormatPr defaultRowHeight="14.4" x14ac:dyDescent="0.3"/>
  <cols>
    <col min="1" max="1" width="9.109375" bestFit="1" customWidth="1"/>
    <col min="2" max="2" width="15.5546875" bestFit="1" customWidth="1"/>
    <col min="3" max="3" width="14" bestFit="1" customWidth="1"/>
    <col min="4" max="4" width="12.6640625" bestFit="1" customWidth="1"/>
    <col min="5" max="5" width="14.21875" bestFit="1" customWidth="1"/>
    <col min="6" max="6" width="17.21875" bestFit="1" customWidth="1"/>
    <col min="7" max="7" width="25.33203125" bestFit="1" customWidth="1"/>
    <col min="8" max="8" width="38.21875" bestFit="1" customWidth="1"/>
    <col min="9" max="9" width="16.21875" customWidth="1"/>
    <col min="10" max="10" width="15.5546875" bestFit="1" customWidth="1"/>
    <col min="11" max="11" width="20.6640625" bestFit="1" customWidth="1"/>
    <col min="12" max="12" width="34.6640625" bestFit="1" customWidth="1"/>
    <col min="13" max="14" width="15.5546875" bestFit="1" customWidth="1"/>
    <col min="15" max="15" width="38.21875" bestFit="1" customWidth="1"/>
    <col min="16" max="16" width="14.6640625" bestFit="1" customWidth="1"/>
    <col min="17" max="17" width="10" bestFit="1" customWidth="1"/>
    <col min="18" max="18" width="8.88671875" customWidth="1"/>
    <col min="20" max="22" width="12" bestFit="1" customWidth="1"/>
    <col min="24" max="24" width="8" bestFit="1" customWidth="1"/>
    <col min="29" max="29" width="11.21875" bestFit="1" customWidth="1"/>
    <col min="30" max="30" width="8.5546875" bestFit="1" customWidth="1"/>
    <col min="31" max="31" width="9.6640625" customWidth="1"/>
    <col min="32" max="32" width="9" bestFit="1" customWidth="1"/>
  </cols>
  <sheetData>
    <row r="1" spans="1:36" x14ac:dyDescent="0.3">
      <c r="A1" s="144" t="s">
        <v>18</v>
      </c>
      <c r="B1" s="144" t="s">
        <v>8</v>
      </c>
      <c r="C1" s="144" t="s">
        <v>19</v>
      </c>
      <c r="D1" s="144" t="s">
        <v>129</v>
      </c>
      <c r="E1" s="144" t="s">
        <v>50</v>
      </c>
      <c r="F1" s="145" t="s">
        <v>51</v>
      </c>
      <c r="G1" s="154" t="s">
        <v>27</v>
      </c>
      <c r="H1" s="150"/>
      <c r="I1" s="150"/>
      <c r="J1" s="153"/>
      <c r="K1" s="150" t="s">
        <v>225</v>
      </c>
      <c r="L1" s="150"/>
      <c r="M1" s="150"/>
      <c r="N1" s="153"/>
      <c r="O1" s="151" t="s">
        <v>241</v>
      </c>
      <c r="P1" s="151"/>
      <c r="Q1" s="151"/>
      <c r="R1" s="34"/>
      <c r="S1" s="2"/>
      <c r="T1" s="2"/>
      <c r="U1" s="3"/>
      <c r="V1" s="3"/>
      <c r="W1" s="3"/>
      <c r="X1" s="3"/>
      <c r="Y1" s="3"/>
      <c r="Z1" s="3"/>
      <c r="AA1" s="3"/>
      <c r="AC1" s="3"/>
      <c r="AD1" s="3"/>
      <c r="AE1" s="3"/>
      <c r="AF1" s="3"/>
      <c r="AG1" s="3"/>
      <c r="AH1" s="3"/>
      <c r="AI1" s="3"/>
      <c r="AJ1" s="3"/>
    </row>
    <row r="2" spans="1:36" ht="15" thickBot="1" x14ac:dyDescent="0.35">
      <c r="A2" s="144"/>
      <c r="B2" s="144"/>
      <c r="C2" s="144"/>
      <c r="D2" s="144"/>
      <c r="E2" s="144"/>
      <c r="F2" s="146"/>
      <c r="G2" s="13" t="s">
        <v>17</v>
      </c>
      <c r="H2" s="11" t="s">
        <v>208</v>
      </c>
      <c r="I2" s="12" t="s">
        <v>52</v>
      </c>
      <c r="J2" s="113" t="s">
        <v>53</v>
      </c>
      <c r="K2" s="13" t="s">
        <v>17</v>
      </c>
      <c r="L2" s="11" t="s">
        <v>208</v>
      </c>
      <c r="M2" s="12" t="s">
        <v>52</v>
      </c>
      <c r="N2" s="113" t="s">
        <v>53</v>
      </c>
      <c r="O2" s="13" t="s">
        <v>208</v>
      </c>
      <c r="P2" s="12" t="s">
        <v>52</v>
      </c>
      <c r="Q2" s="13" t="s">
        <v>53</v>
      </c>
      <c r="S2" s="110"/>
      <c r="T2" s="110"/>
      <c r="U2" s="110"/>
      <c r="V2" s="110"/>
      <c r="W2" s="110"/>
      <c r="X2" s="110"/>
      <c r="Y2" s="110"/>
      <c r="Z2" s="110"/>
      <c r="AA2" s="2"/>
      <c r="AC2" s="3"/>
      <c r="AD2" s="3"/>
      <c r="AE2" s="3"/>
      <c r="AF2" s="3"/>
      <c r="AG2" s="3"/>
      <c r="AH2" s="3"/>
      <c r="AI2" s="3"/>
      <c r="AJ2" s="3"/>
    </row>
    <row r="3" spans="1:36" x14ac:dyDescent="0.3">
      <c r="A3" s="14" t="s">
        <v>20</v>
      </c>
      <c r="B3" s="6" t="s">
        <v>9</v>
      </c>
      <c r="C3" s="35">
        <v>2</v>
      </c>
      <c r="D3" s="35">
        <v>127084354</v>
      </c>
      <c r="E3" s="35" t="s">
        <v>122</v>
      </c>
      <c r="F3" s="37">
        <v>0</v>
      </c>
      <c r="G3" s="4" t="s">
        <v>1</v>
      </c>
      <c r="H3" s="4" t="s">
        <v>209</v>
      </c>
      <c r="I3" s="2" t="s">
        <v>114</v>
      </c>
      <c r="J3" s="38" t="s">
        <v>182</v>
      </c>
      <c r="K3" s="109">
        <v>3.9999999999999998E-7</v>
      </c>
      <c r="L3" s="87">
        <v>0.2</v>
      </c>
      <c r="M3" s="2">
        <v>0.79310000000000003</v>
      </c>
      <c r="N3" s="38">
        <v>0.70130000000000003</v>
      </c>
      <c r="O3" s="41">
        <v>0.8</v>
      </c>
      <c r="P3" s="2">
        <v>0.95469999999999999</v>
      </c>
      <c r="Q3" s="2">
        <v>0.91639999999999999</v>
      </c>
      <c r="S3" s="83"/>
      <c r="T3" s="83"/>
      <c r="U3" s="111"/>
      <c r="V3" s="110"/>
      <c r="W3" s="110"/>
      <c r="X3" s="110"/>
      <c r="Y3" s="110"/>
      <c r="Z3" s="110"/>
      <c r="AC3" s="99"/>
      <c r="AD3" s="99"/>
      <c r="AE3" s="99"/>
      <c r="AF3" s="99"/>
      <c r="AG3" s="99"/>
      <c r="AH3" s="99"/>
      <c r="AI3" s="99"/>
      <c r="AJ3" s="99"/>
    </row>
    <row r="4" spans="1:36" x14ac:dyDescent="0.3">
      <c r="A4" s="7" t="s">
        <v>20</v>
      </c>
      <c r="B4" s="1" t="s">
        <v>10</v>
      </c>
      <c r="C4" s="2">
        <v>2</v>
      </c>
      <c r="D4" s="2">
        <v>127090354</v>
      </c>
      <c r="E4" s="2" t="s">
        <v>123</v>
      </c>
      <c r="F4" s="38">
        <v>0</v>
      </c>
      <c r="G4" s="4" t="s">
        <v>2</v>
      </c>
      <c r="H4" s="4" t="s">
        <v>210</v>
      </c>
      <c r="I4" s="2" t="s">
        <v>115</v>
      </c>
      <c r="J4" s="38" t="s">
        <v>76</v>
      </c>
      <c r="K4" s="114">
        <v>3.9999999999999999E-16</v>
      </c>
      <c r="L4" s="4">
        <v>0.03</v>
      </c>
      <c r="M4" s="2">
        <v>6.8739999999999996E-2</v>
      </c>
      <c r="N4" s="38">
        <v>5.3960000000000001E-2</v>
      </c>
      <c r="O4" s="4">
        <v>1.4</v>
      </c>
      <c r="P4" s="2">
        <v>0.77010000000000001</v>
      </c>
      <c r="Q4" s="2">
        <v>0.69750000000000001</v>
      </c>
      <c r="S4" s="83"/>
      <c r="T4" s="2"/>
      <c r="U4" s="2"/>
      <c r="V4" s="2"/>
      <c r="W4" s="2"/>
      <c r="X4" s="2"/>
      <c r="Y4" s="2"/>
      <c r="Z4" s="2"/>
      <c r="AB4" s="25"/>
      <c r="AC4" s="22"/>
      <c r="AD4" s="22"/>
      <c r="AE4" s="15"/>
      <c r="AF4" s="15"/>
      <c r="AG4" s="22"/>
      <c r="AH4" s="22"/>
      <c r="AI4" s="15"/>
      <c r="AJ4" s="15"/>
    </row>
    <row r="5" spans="1:36" x14ac:dyDescent="0.3">
      <c r="A5" s="7" t="s">
        <v>21</v>
      </c>
      <c r="B5" s="1" t="s">
        <v>11</v>
      </c>
      <c r="C5" s="2">
        <v>8</v>
      </c>
      <c r="D5" s="2">
        <v>27362793</v>
      </c>
      <c r="E5" s="2" t="s">
        <v>124</v>
      </c>
      <c r="F5" s="38">
        <v>0</v>
      </c>
      <c r="G5" s="4" t="s">
        <v>3</v>
      </c>
      <c r="H5" s="4" t="s">
        <v>211</v>
      </c>
      <c r="I5" s="2" t="s">
        <v>116</v>
      </c>
      <c r="J5" s="38" t="s">
        <v>183</v>
      </c>
      <c r="K5" s="114">
        <v>9.9999999999999995E-8</v>
      </c>
      <c r="L5" s="4">
        <v>7.0000000000000007E-2</v>
      </c>
      <c r="M5" s="2">
        <v>0.87270000000000003</v>
      </c>
      <c r="N5" s="38">
        <v>0.70269999999999999</v>
      </c>
      <c r="O5" s="4">
        <v>1.3</v>
      </c>
      <c r="P5" s="2">
        <v>0.97740000000000005</v>
      </c>
      <c r="Q5" s="2">
        <v>1.0720000000000001</v>
      </c>
      <c r="S5" s="83"/>
      <c r="T5" s="2"/>
      <c r="U5" s="2"/>
      <c r="V5" s="2"/>
      <c r="W5" s="2"/>
      <c r="X5" s="2"/>
      <c r="Y5" s="2"/>
      <c r="Z5" s="2"/>
      <c r="AB5" s="25"/>
      <c r="AC5" s="15"/>
      <c r="AD5" s="15"/>
      <c r="AE5" s="15"/>
      <c r="AF5" s="15"/>
      <c r="AG5" s="15"/>
      <c r="AH5" s="15"/>
      <c r="AI5" s="15"/>
      <c r="AJ5" s="15"/>
    </row>
    <row r="6" spans="1:36" x14ac:dyDescent="0.3">
      <c r="A6" s="7" t="s">
        <v>22</v>
      </c>
      <c r="B6" s="1" t="s">
        <v>12</v>
      </c>
      <c r="C6" s="2">
        <v>11</v>
      </c>
      <c r="D6" s="2">
        <v>86029367</v>
      </c>
      <c r="E6" s="2" t="s">
        <v>126</v>
      </c>
      <c r="F6" s="38">
        <v>0</v>
      </c>
      <c r="G6" s="4" t="s">
        <v>4</v>
      </c>
      <c r="H6" s="4" t="s">
        <v>212</v>
      </c>
      <c r="I6" s="2" t="s">
        <v>118</v>
      </c>
      <c r="J6" s="38" t="s">
        <v>77</v>
      </c>
      <c r="K6" s="114">
        <v>6.0000000000000003E-12</v>
      </c>
      <c r="L6" s="4">
        <v>0.1</v>
      </c>
      <c r="M6" s="2">
        <v>0.91769999999999996</v>
      </c>
      <c r="N6" s="38">
        <v>0.29580000000000001</v>
      </c>
      <c r="O6" s="4">
        <v>0.8</v>
      </c>
      <c r="P6" s="2">
        <v>0.96989999999999998</v>
      </c>
      <c r="Q6" s="2">
        <v>0.64770000000000005</v>
      </c>
      <c r="S6" s="83"/>
      <c r="T6" s="2"/>
      <c r="U6" s="96"/>
      <c r="V6" s="2"/>
      <c r="W6" s="2"/>
      <c r="X6" s="2"/>
      <c r="Y6" s="2"/>
      <c r="Z6" s="2"/>
      <c r="AA6" s="2"/>
      <c r="AB6" s="25"/>
      <c r="AC6" s="15"/>
      <c r="AD6" s="15"/>
      <c r="AE6" s="15"/>
      <c r="AF6" s="15"/>
      <c r="AG6" s="15"/>
      <c r="AH6" s="15"/>
      <c r="AI6" s="15"/>
      <c r="AJ6" s="15"/>
    </row>
    <row r="7" spans="1:36" x14ac:dyDescent="0.3">
      <c r="A7" s="7" t="s">
        <v>23</v>
      </c>
      <c r="B7" s="8" t="s">
        <v>13</v>
      </c>
      <c r="C7" s="2">
        <v>11</v>
      </c>
      <c r="D7" s="2">
        <v>85361914</v>
      </c>
      <c r="E7" s="2" t="s">
        <v>125</v>
      </c>
      <c r="F7" s="38">
        <v>0</v>
      </c>
      <c r="G7" s="4" t="s">
        <v>5</v>
      </c>
      <c r="H7" s="4" t="s">
        <v>214</v>
      </c>
      <c r="I7" s="2" t="s">
        <v>117</v>
      </c>
      <c r="J7" s="38" t="s">
        <v>184</v>
      </c>
      <c r="K7" s="114">
        <v>6.0000000000000002E-6</v>
      </c>
      <c r="L7" s="4">
        <v>0.1</v>
      </c>
      <c r="M7" s="2">
        <v>0.35610000000000003</v>
      </c>
      <c r="N7" s="38">
        <v>0.1472</v>
      </c>
      <c r="O7" s="4">
        <v>4.5999999999999996</v>
      </c>
      <c r="P7" s="2">
        <v>0.86839999999999995</v>
      </c>
      <c r="Q7" s="2">
        <v>0.74850000000000005</v>
      </c>
      <c r="S7" s="83"/>
      <c r="T7" s="2"/>
      <c r="U7" s="2"/>
      <c r="V7" s="2"/>
      <c r="W7" s="2"/>
      <c r="X7" s="2"/>
      <c r="Y7" s="2"/>
      <c r="Z7" s="2"/>
      <c r="AA7" s="2"/>
      <c r="AB7" s="25"/>
      <c r="AC7" s="15"/>
      <c r="AD7" s="15"/>
      <c r="AE7" s="15"/>
      <c r="AF7" s="15"/>
      <c r="AG7" s="15"/>
      <c r="AH7" s="15"/>
      <c r="AI7" s="15"/>
      <c r="AJ7" s="15"/>
    </row>
    <row r="8" spans="1:36" x14ac:dyDescent="0.3">
      <c r="A8" s="7" t="s">
        <v>24</v>
      </c>
      <c r="B8" s="8" t="s">
        <v>14</v>
      </c>
      <c r="C8" s="2">
        <v>17</v>
      </c>
      <c r="D8" s="2">
        <v>4860256</v>
      </c>
      <c r="E8" s="2" t="s">
        <v>127</v>
      </c>
      <c r="F8" s="38">
        <v>0</v>
      </c>
      <c r="G8" s="4" t="s">
        <v>6</v>
      </c>
      <c r="H8" s="4" t="s">
        <v>213</v>
      </c>
      <c r="I8" s="2" t="s">
        <v>119</v>
      </c>
      <c r="J8" s="38" t="s">
        <v>78</v>
      </c>
      <c r="K8" s="114">
        <v>3.0000000000000001E-6</v>
      </c>
      <c r="L8" s="4">
        <v>0.1</v>
      </c>
      <c r="M8" s="2">
        <v>8.5260000000000002E-2</v>
      </c>
      <c r="N8" s="38">
        <v>0.2419</v>
      </c>
      <c r="O8" s="4">
        <v>1.5</v>
      </c>
      <c r="P8" s="2">
        <v>1.6060000000000001</v>
      </c>
      <c r="Q8" s="2">
        <v>1.498</v>
      </c>
      <c r="S8" s="83"/>
      <c r="T8" s="112"/>
      <c r="U8" s="2"/>
      <c r="V8" s="2"/>
      <c r="W8" s="2"/>
      <c r="X8" s="2"/>
      <c r="Y8" s="2"/>
      <c r="Z8" s="2"/>
      <c r="AA8" s="2"/>
      <c r="AB8" s="25"/>
      <c r="AC8" s="15"/>
      <c r="AD8" s="15"/>
      <c r="AE8" s="15"/>
      <c r="AF8" s="15"/>
      <c r="AG8" s="15"/>
      <c r="AH8" s="15"/>
      <c r="AI8" s="15"/>
      <c r="AJ8" s="15"/>
    </row>
    <row r="9" spans="1:36" x14ac:dyDescent="0.3">
      <c r="A9" s="7" t="s">
        <v>25</v>
      </c>
      <c r="B9" s="8" t="s">
        <v>15</v>
      </c>
      <c r="C9" s="2">
        <v>19</v>
      </c>
      <c r="D9" s="2">
        <v>44908684</v>
      </c>
      <c r="E9" s="2" t="s">
        <v>127</v>
      </c>
      <c r="F9" s="38">
        <v>0</v>
      </c>
      <c r="G9" s="4" t="s">
        <v>7</v>
      </c>
      <c r="H9" s="4" t="s">
        <v>215</v>
      </c>
      <c r="I9" s="2" t="s">
        <v>120</v>
      </c>
      <c r="J9" s="38" t="s">
        <v>185</v>
      </c>
      <c r="K9" s="116" t="s">
        <v>226</v>
      </c>
      <c r="L9" s="114">
        <v>2.0000000000000001E-9</v>
      </c>
      <c r="M9" s="123">
        <v>8.6810000000000004E-6</v>
      </c>
      <c r="N9" s="129">
        <v>8.9229999999999999E-8</v>
      </c>
      <c r="O9" s="124" t="s">
        <v>250</v>
      </c>
      <c r="P9" s="82">
        <v>2.3079999999999998</v>
      </c>
      <c r="Q9" s="2">
        <v>3.1349999999999998</v>
      </c>
      <c r="R9" s="2"/>
      <c r="S9" s="2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</row>
    <row r="10" spans="1:36" ht="15" thickBot="1" x14ac:dyDescent="0.35">
      <c r="A10" s="9" t="s">
        <v>25</v>
      </c>
      <c r="B10" s="10" t="s">
        <v>16</v>
      </c>
      <c r="C10" s="36">
        <v>19</v>
      </c>
      <c r="D10" s="36">
        <v>44908822</v>
      </c>
      <c r="E10" s="36" t="s">
        <v>128</v>
      </c>
      <c r="F10" s="39">
        <v>0</v>
      </c>
      <c r="G10" s="5" t="s">
        <v>26</v>
      </c>
      <c r="H10" s="4" t="s">
        <v>26</v>
      </c>
      <c r="I10" s="2" t="s">
        <v>121</v>
      </c>
      <c r="J10" s="38" t="s">
        <v>79</v>
      </c>
      <c r="K10" s="115">
        <v>1E-22</v>
      </c>
      <c r="L10" s="88">
        <v>0.05</v>
      </c>
      <c r="M10" s="2">
        <v>0.93340000000000001</v>
      </c>
      <c r="N10" s="38">
        <v>0.1008</v>
      </c>
      <c r="O10" s="5">
        <v>0.6</v>
      </c>
      <c r="P10" s="2">
        <v>0.97050000000000003</v>
      </c>
      <c r="Q10" s="2">
        <v>0.38729999999999998</v>
      </c>
      <c r="X10" s="2"/>
      <c r="Y10" s="2"/>
      <c r="Z10" s="2"/>
      <c r="AA10" s="2"/>
      <c r="AB10" s="2"/>
      <c r="AC10" s="2"/>
      <c r="AD10" s="2"/>
      <c r="AE10" s="2"/>
      <c r="AF10" s="2"/>
    </row>
    <row r="11" spans="1:36" x14ac:dyDescent="0.3">
      <c r="A11" s="8"/>
      <c r="B11" s="8"/>
      <c r="C11" s="2"/>
      <c r="D11" s="2"/>
      <c r="E11" s="2"/>
      <c r="F11" s="2"/>
      <c r="G11" s="2"/>
      <c r="H11" s="40"/>
      <c r="I11" s="2"/>
      <c r="X11" s="2"/>
      <c r="Y11" s="2"/>
      <c r="Z11" s="2"/>
      <c r="AA11" s="2"/>
      <c r="AB11" s="2"/>
      <c r="AC11" s="2"/>
      <c r="AD11" s="2"/>
      <c r="AE11" s="2"/>
      <c r="AF11" s="2"/>
    </row>
    <row r="12" spans="1:36" x14ac:dyDescent="0.3">
      <c r="U12" s="89"/>
      <c r="V12" s="89"/>
      <c r="W12" s="89"/>
      <c r="X12" s="53"/>
      <c r="Y12" s="53"/>
      <c r="Z12" s="53"/>
      <c r="AA12" s="2"/>
      <c r="AB12" s="2"/>
      <c r="AC12" s="53"/>
      <c r="AD12" s="53"/>
      <c r="AE12" s="53"/>
      <c r="AF12" s="53"/>
      <c r="AG12" s="89"/>
      <c r="AH12" s="89"/>
      <c r="AI12" s="89"/>
      <c r="AJ12" s="89"/>
    </row>
    <row r="13" spans="1:36" x14ac:dyDescent="0.3">
      <c r="B13" s="148" t="s">
        <v>35</v>
      </c>
      <c r="C13" s="140" t="s">
        <v>39</v>
      </c>
      <c r="D13" s="141"/>
      <c r="E13" s="142" t="s">
        <v>218</v>
      </c>
      <c r="F13" s="142" t="s">
        <v>207</v>
      </c>
      <c r="G13" s="142" t="s">
        <v>238</v>
      </c>
      <c r="H13" s="142" t="s">
        <v>225</v>
      </c>
      <c r="I13" s="142" t="s">
        <v>36</v>
      </c>
      <c r="J13" s="142" t="s">
        <v>113</v>
      </c>
      <c r="L13" s="140" t="s">
        <v>200</v>
      </c>
      <c r="M13" s="150"/>
      <c r="N13" s="150"/>
      <c r="O13" s="150"/>
      <c r="P13" s="150"/>
      <c r="Q13" s="141"/>
      <c r="S13" s="2"/>
      <c r="T13" s="4"/>
      <c r="U13" s="155" t="s">
        <v>52</v>
      </c>
      <c r="V13" s="151"/>
      <c r="W13" s="156"/>
      <c r="X13" s="154" t="s">
        <v>53</v>
      </c>
      <c r="Y13" s="150"/>
      <c r="Z13" s="141"/>
      <c r="AA13" s="3"/>
      <c r="AB13" s="2"/>
      <c r="AC13" s="155" t="s">
        <v>52</v>
      </c>
      <c r="AD13" s="151"/>
      <c r="AE13" s="151"/>
      <c r="AF13" s="156"/>
      <c r="AG13" s="151" t="s">
        <v>53</v>
      </c>
      <c r="AH13" s="151"/>
      <c r="AI13" s="151"/>
      <c r="AJ13" s="152"/>
    </row>
    <row r="14" spans="1:36" x14ac:dyDescent="0.3">
      <c r="B14" s="149"/>
      <c r="C14" s="11" t="s">
        <v>37</v>
      </c>
      <c r="D14" s="11" t="s">
        <v>38</v>
      </c>
      <c r="E14" s="143"/>
      <c r="F14" s="143"/>
      <c r="G14" s="143"/>
      <c r="H14" s="143"/>
      <c r="I14" s="143"/>
      <c r="J14" s="143"/>
      <c r="L14" s="140" t="s">
        <v>40</v>
      </c>
      <c r="M14" s="153"/>
      <c r="N14" s="154" t="s">
        <v>52</v>
      </c>
      <c r="O14" s="141"/>
      <c r="P14" s="140" t="s">
        <v>53</v>
      </c>
      <c r="Q14" s="141"/>
      <c r="S14" s="102"/>
      <c r="T14" s="103"/>
      <c r="U14" s="121" t="s">
        <v>202</v>
      </c>
      <c r="V14" s="86" t="s">
        <v>46</v>
      </c>
      <c r="W14" s="91" t="s">
        <v>38</v>
      </c>
      <c r="X14" s="122" t="s">
        <v>202</v>
      </c>
      <c r="Y14" s="86" t="s">
        <v>46</v>
      </c>
      <c r="Z14" s="75" t="s">
        <v>38</v>
      </c>
      <c r="AA14" s="2"/>
      <c r="AB14" s="2"/>
      <c r="AC14" s="140" t="s">
        <v>42</v>
      </c>
      <c r="AD14" s="141"/>
      <c r="AE14" s="150" t="s">
        <v>206</v>
      </c>
      <c r="AF14" s="153"/>
      <c r="AG14" s="150" t="s">
        <v>42</v>
      </c>
      <c r="AH14" s="141"/>
      <c r="AI14" s="150" t="s">
        <v>206</v>
      </c>
      <c r="AJ14" s="141"/>
    </row>
    <row r="15" spans="1:36" s="2" customFormat="1" x14ac:dyDescent="0.3">
      <c r="A15" s="18" t="s">
        <v>0</v>
      </c>
      <c r="B15" s="59" t="s">
        <v>9</v>
      </c>
      <c r="C15" s="80" t="s">
        <v>135</v>
      </c>
      <c r="D15" s="80" t="s">
        <v>198</v>
      </c>
      <c r="E15" s="109">
        <v>1.7609999999999999E-5</v>
      </c>
      <c r="F15" s="15" t="s">
        <v>235</v>
      </c>
      <c r="G15" s="2" t="s">
        <v>236</v>
      </c>
      <c r="H15" s="16" t="s">
        <v>237</v>
      </c>
      <c r="I15" s="16">
        <v>0.62209999999999999</v>
      </c>
      <c r="J15" s="74" t="s">
        <v>199</v>
      </c>
      <c r="L15" s="117" t="s">
        <v>48</v>
      </c>
      <c r="M15" s="54">
        <v>250</v>
      </c>
      <c r="N15" s="55" t="s">
        <v>46</v>
      </c>
      <c r="O15" s="41">
        <v>127</v>
      </c>
      <c r="P15" s="2" t="s">
        <v>46</v>
      </c>
      <c r="Q15" s="2">
        <v>127</v>
      </c>
      <c r="R15"/>
      <c r="S15" s="157" t="s">
        <v>203</v>
      </c>
      <c r="T15" s="158"/>
      <c r="U15" s="92">
        <v>675</v>
      </c>
      <c r="V15" s="105">
        <v>127</v>
      </c>
      <c r="W15" s="106">
        <v>548</v>
      </c>
      <c r="X15" s="104">
        <v>253</v>
      </c>
      <c r="Y15" s="105">
        <v>127</v>
      </c>
      <c r="Z15" s="105">
        <v>126</v>
      </c>
      <c r="AC15" s="45" t="s">
        <v>37</v>
      </c>
      <c r="AD15" s="47" t="s">
        <v>38</v>
      </c>
      <c r="AE15" s="47" t="s">
        <v>37</v>
      </c>
      <c r="AF15" s="46" t="s">
        <v>38</v>
      </c>
      <c r="AG15" s="47" t="s">
        <v>37</v>
      </c>
      <c r="AH15" s="47" t="s">
        <v>38</v>
      </c>
      <c r="AI15" s="47" t="s">
        <v>37</v>
      </c>
      <c r="AJ15" s="47" t="s">
        <v>38</v>
      </c>
    </row>
    <row r="16" spans="1:36" s="2" customFormat="1" x14ac:dyDescent="0.3">
      <c r="A16" s="17" t="s">
        <v>28</v>
      </c>
      <c r="B16" s="43" t="s">
        <v>56</v>
      </c>
      <c r="C16" s="15" t="s">
        <v>130</v>
      </c>
      <c r="D16" s="15" t="s">
        <v>221</v>
      </c>
      <c r="E16" s="109">
        <v>2.3790000000000001E-5</v>
      </c>
      <c r="F16" s="15" t="s">
        <v>219</v>
      </c>
      <c r="G16" s="2" t="s">
        <v>223</v>
      </c>
      <c r="H16" s="48" t="s">
        <v>224</v>
      </c>
      <c r="I16" s="48">
        <v>0.62019999999999997</v>
      </c>
      <c r="J16" s="74" t="s">
        <v>220</v>
      </c>
      <c r="L16" s="118" t="s">
        <v>49</v>
      </c>
      <c r="M16" s="38">
        <v>463</v>
      </c>
      <c r="N16" s="56" t="s">
        <v>38</v>
      </c>
      <c r="O16" s="4">
        <f>184+364</f>
        <v>548</v>
      </c>
      <c r="P16" s="2" t="s">
        <v>38</v>
      </c>
      <c r="Q16" s="2">
        <v>127</v>
      </c>
      <c r="R16"/>
      <c r="S16" s="159" t="s">
        <v>204</v>
      </c>
      <c r="T16" s="4" t="s">
        <v>48</v>
      </c>
      <c r="U16" s="93">
        <f>(49+184)/675*100</f>
        <v>34.518518518518519</v>
      </c>
      <c r="V16" s="2">
        <f>49/127*100</f>
        <v>38.582677165354326</v>
      </c>
      <c r="W16" s="38">
        <f>184/548*100</f>
        <v>33.576642335766422</v>
      </c>
      <c r="X16" s="95">
        <f>(48+50)/253*100</f>
        <v>38.735177865612648</v>
      </c>
      <c r="Y16" s="2">
        <f>48/127*100</f>
        <v>37.795275590551178</v>
      </c>
      <c r="Z16" s="2">
        <f>50/126*100</f>
        <v>39.682539682539684</v>
      </c>
      <c r="AB16" s="24">
        <v>0</v>
      </c>
      <c r="AC16" s="81">
        <v>51.47</v>
      </c>
      <c r="AD16" s="72">
        <v>50.84</v>
      </c>
      <c r="AE16" s="80">
        <v>64.074250000000006</v>
      </c>
      <c r="AF16" s="30">
        <v>77.366200000000006</v>
      </c>
      <c r="AG16" s="100">
        <v>51.47</v>
      </c>
      <c r="AH16" s="126">
        <v>54.35</v>
      </c>
      <c r="AI16" s="100">
        <v>63.989449999999998</v>
      </c>
      <c r="AJ16" s="100">
        <v>73.277860000000004</v>
      </c>
    </row>
    <row r="17" spans="1:36" s="2" customFormat="1" x14ac:dyDescent="0.3">
      <c r="A17" s="17" t="s">
        <v>29</v>
      </c>
      <c r="B17" s="2" t="s">
        <v>9</v>
      </c>
      <c r="C17" s="15" t="s">
        <v>135</v>
      </c>
      <c r="D17" s="15" t="s">
        <v>248</v>
      </c>
      <c r="E17" s="74" t="s">
        <v>249</v>
      </c>
      <c r="F17" s="2" t="s">
        <v>56</v>
      </c>
      <c r="G17" s="2" t="s">
        <v>242</v>
      </c>
      <c r="H17" s="2" t="s">
        <v>243</v>
      </c>
      <c r="I17" s="48">
        <v>0.62280000000000002</v>
      </c>
      <c r="J17" s="74" t="s">
        <v>147</v>
      </c>
      <c r="L17" s="119" t="s">
        <v>47</v>
      </c>
      <c r="M17" s="38">
        <v>3</v>
      </c>
      <c r="N17" s="57" t="s">
        <v>47</v>
      </c>
      <c r="O17" s="5">
        <v>40</v>
      </c>
      <c r="P17" s="52" t="s">
        <v>47</v>
      </c>
      <c r="Q17" s="53">
        <f>716-(Q15+Q16)</f>
        <v>462</v>
      </c>
      <c r="R17"/>
      <c r="S17" s="160"/>
      <c r="T17" s="5" t="s">
        <v>49</v>
      </c>
      <c r="U17" s="94">
        <f>(78+364)/675*100</f>
        <v>65.481481481481481</v>
      </c>
      <c r="V17" s="53">
        <f>78/127*100</f>
        <v>61.417322834645674</v>
      </c>
      <c r="W17" s="90">
        <f>364/548*100</f>
        <v>66.423357664233578</v>
      </c>
      <c r="X17" s="98">
        <f>(79+76)/253*100</f>
        <v>61.264822134387352</v>
      </c>
      <c r="Y17" s="53">
        <f>79/127*100</f>
        <v>62.204724409448822</v>
      </c>
      <c r="Z17" s="53">
        <f>76/126*100</f>
        <v>60.317460317460316</v>
      </c>
      <c r="AB17" s="26">
        <v>0.25</v>
      </c>
      <c r="AC17" s="31">
        <v>58.57</v>
      </c>
      <c r="AD17" s="44">
        <v>72.932500000000005</v>
      </c>
      <c r="AE17" s="15"/>
      <c r="AF17" s="30"/>
      <c r="AG17" s="100">
        <v>58.57</v>
      </c>
      <c r="AH17" s="127">
        <v>67.92</v>
      </c>
      <c r="AI17" s="15"/>
      <c r="AJ17" s="15"/>
    </row>
    <row r="18" spans="1:36" s="2" customFormat="1" x14ac:dyDescent="0.3">
      <c r="A18" s="17" t="s">
        <v>30</v>
      </c>
      <c r="B18" s="42" t="s">
        <v>56</v>
      </c>
      <c r="C18" s="15" t="s">
        <v>130</v>
      </c>
      <c r="D18" s="15" t="s">
        <v>252</v>
      </c>
      <c r="E18" s="109">
        <v>2.1379999999999999E-5</v>
      </c>
      <c r="F18" s="2" t="s">
        <v>56</v>
      </c>
      <c r="G18" s="58" t="s">
        <v>256</v>
      </c>
      <c r="H18" s="16" t="s">
        <v>257</v>
      </c>
      <c r="I18" s="48">
        <v>0.62090000000000001</v>
      </c>
      <c r="J18" s="74" t="s">
        <v>137</v>
      </c>
      <c r="M18" s="38"/>
      <c r="N18" s="56" t="s">
        <v>186</v>
      </c>
      <c r="O18" s="51">
        <f>SUM(O15:O16)</f>
        <v>675</v>
      </c>
      <c r="P18" s="2" t="s">
        <v>186</v>
      </c>
      <c r="Q18" s="3">
        <f>SUM(Q15:Q16)</f>
        <v>254</v>
      </c>
      <c r="R18"/>
      <c r="S18" s="159" t="s">
        <v>201</v>
      </c>
      <c r="T18" s="4" t="s">
        <v>202</v>
      </c>
      <c r="U18" s="97">
        <v>74.865350000000007</v>
      </c>
      <c r="V18" s="2">
        <v>64.074250000000006</v>
      </c>
      <c r="W18" s="38">
        <v>77.366200000000006</v>
      </c>
      <c r="X18" s="95">
        <v>68.615300000000005</v>
      </c>
      <c r="Y18" s="100">
        <v>63.989449999999998</v>
      </c>
      <c r="Z18" s="100">
        <v>73.277860000000004</v>
      </c>
      <c r="AB18" s="26">
        <v>0.5</v>
      </c>
      <c r="AC18" s="31">
        <v>63.18</v>
      </c>
      <c r="AD18" s="44">
        <v>78.765000000000001</v>
      </c>
      <c r="AE18" s="15"/>
      <c r="AF18" s="30"/>
      <c r="AG18" s="100">
        <v>63.18</v>
      </c>
      <c r="AH18" s="127">
        <v>74.290000000000006</v>
      </c>
      <c r="AI18" s="15"/>
      <c r="AJ18" s="15"/>
    </row>
    <row r="19" spans="1:36" s="2" customFormat="1" x14ac:dyDescent="0.3">
      <c r="A19" s="17" t="s">
        <v>31</v>
      </c>
      <c r="B19" s="2" t="s">
        <v>9</v>
      </c>
      <c r="C19" s="15" t="s">
        <v>154</v>
      </c>
      <c r="D19" s="15" t="s">
        <v>264</v>
      </c>
      <c r="E19" s="109">
        <v>3.4779999999999998E-7</v>
      </c>
      <c r="F19" s="15" t="s">
        <v>267</v>
      </c>
      <c r="G19" s="130">
        <v>0</v>
      </c>
      <c r="H19" s="131" t="s">
        <v>265</v>
      </c>
      <c r="I19" s="48">
        <v>0.68530000000000002</v>
      </c>
      <c r="J19" s="74" t="s">
        <v>268</v>
      </c>
      <c r="L19"/>
      <c r="M19"/>
      <c r="N19"/>
      <c r="O19"/>
      <c r="P19"/>
      <c r="Q19"/>
      <c r="R19"/>
      <c r="S19" s="144"/>
      <c r="T19" s="4" t="s">
        <v>48</v>
      </c>
      <c r="U19" s="93">
        <v>74.087850000000003</v>
      </c>
      <c r="V19" s="2">
        <v>66.007959999999997</v>
      </c>
      <c r="W19" s="38">
        <v>76.239570000000001</v>
      </c>
      <c r="X19" s="128">
        <v>69.557959999999994</v>
      </c>
      <c r="Y19" s="100">
        <v>65.759169999999997</v>
      </c>
      <c r="Z19" s="100">
        <v>73.204800000000006</v>
      </c>
      <c r="AB19" s="26">
        <v>0.75</v>
      </c>
      <c r="AC19" s="31">
        <v>69.194999999999993</v>
      </c>
      <c r="AD19" s="44">
        <v>83.13</v>
      </c>
      <c r="AE19" s="15"/>
      <c r="AF19" s="30"/>
      <c r="AG19" s="100">
        <v>68.790000000000006</v>
      </c>
      <c r="AH19" s="127">
        <v>79.3</v>
      </c>
      <c r="AI19" s="15"/>
      <c r="AJ19" s="15"/>
    </row>
    <row r="20" spans="1:36" s="2" customFormat="1" x14ac:dyDescent="0.3">
      <c r="A20" s="17" t="s">
        <v>32</v>
      </c>
      <c r="B20" s="42" t="s">
        <v>56</v>
      </c>
      <c r="C20" s="15" t="s">
        <v>169</v>
      </c>
      <c r="D20" s="15" t="s">
        <v>274</v>
      </c>
      <c r="E20" s="109">
        <v>4.8400000000000005E-7</v>
      </c>
      <c r="F20" s="42" t="s">
        <v>275</v>
      </c>
      <c r="G20" s="130">
        <v>0</v>
      </c>
      <c r="H20" s="131" t="s">
        <v>265</v>
      </c>
      <c r="I20" s="48">
        <v>0.68300000000000005</v>
      </c>
      <c r="J20" s="74" t="s">
        <v>273</v>
      </c>
      <c r="L20"/>
      <c r="M20"/>
      <c r="N20"/>
      <c r="O20"/>
      <c r="P20"/>
      <c r="Q20"/>
      <c r="R20"/>
      <c r="S20" s="144"/>
      <c r="T20" s="4" t="s">
        <v>49</v>
      </c>
      <c r="U20" s="93">
        <v>75.275199999999998</v>
      </c>
      <c r="V20" s="2">
        <v>62.859490000000001</v>
      </c>
      <c r="W20" s="38">
        <v>77.93571</v>
      </c>
      <c r="X20" s="128">
        <v>68.019289999999998</v>
      </c>
      <c r="Y20" s="100">
        <v>62.914180000000002</v>
      </c>
      <c r="Z20" s="100">
        <v>73.325919999999996</v>
      </c>
      <c r="AB20" s="25">
        <v>1</v>
      </c>
      <c r="AC20" s="31">
        <v>86.76</v>
      </c>
      <c r="AD20" s="44">
        <v>92.74</v>
      </c>
      <c r="AE20" s="15"/>
      <c r="AF20" s="30"/>
      <c r="AG20" s="100">
        <v>86.76</v>
      </c>
      <c r="AH20" s="127">
        <v>90.14</v>
      </c>
      <c r="AI20" s="15"/>
      <c r="AJ20" s="15"/>
    </row>
    <row r="21" spans="1:36" x14ac:dyDescent="0.3">
      <c r="A21" s="17" t="s">
        <v>33</v>
      </c>
      <c r="B21" s="2" t="s">
        <v>9</v>
      </c>
      <c r="C21" s="15" t="s">
        <v>287</v>
      </c>
      <c r="D21" s="15" t="s">
        <v>288</v>
      </c>
      <c r="E21" s="109">
        <v>2.3349999999999999E-7</v>
      </c>
      <c r="F21" s="2" t="s">
        <v>56</v>
      </c>
      <c r="G21" s="2" t="s">
        <v>283</v>
      </c>
      <c r="H21" s="48" t="s">
        <v>284</v>
      </c>
      <c r="I21" s="48">
        <v>0.68759999999999999</v>
      </c>
      <c r="J21" s="74" t="s">
        <v>286</v>
      </c>
      <c r="X21" s="2"/>
      <c r="Y21" s="2"/>
      <c r="Z21" s="2"/>
      <c r="AA21" s="2"/>
      <c r="AB21" s="2"/>
      <c r="AC21" s="2"/>
      <c r="AD21" s="2"/>
      <c r="AE21" s="2"/>
      <c r="AF21" s="2"/>
    </row>
    <row r="22" spans="1:36" x14ac:dyDescent="0.3">
      <c r="A22" s="17" t="s">
        <v>34</v>
      </c>
      <c r="B22" s="42" t="s">
        <v>56</v>
      </c>
      <c r="C22" s="15" t="s">
        <v>169</v>
      </c>
      <c r="D22" s="15" t="s">
        <v>301</v>
      </c>
      <c r="E22" s="109">
        <v>3.2870000000000003E-7</v>
      </c>
      <c r="F22" s="2" t="s">
        <v>56</v>
      </c>
      <c r="G22" s="2" t="s">
        <v>297</v>
      </c>
      <c r="H22" s="48" t="s">
        <v>298</v>
      </c>
      <c r="I22" s="48">
        <v>0.68530000000000002</v>
      </c>
      <c r="J22" s="74" t="s">
        <v>292</v>
      </c>
      <c r="X22" s="2"/>
      <c r="Y22" s="2"/>
      <c r="Z22" s="2"/>
      <c r="AA22" s="2"/>
      <c r="AB22" s="2"/>
      <c r="AC22" s="2"/>
      <c r="AD22" s="2"/>
      <c r="AE22" s="2"/>
      <c r="AF22" s="2"/>
    </row>
    <row r="23" spans="1:36" x14ac:dyDescent="0.3">
      <c r="X23" s="2"/>
      <c r="Y23" s="2"/>
      <c r="Z23" s="2"/>
      <c r="AA23" s="2"/>
      <c r="AB23" s="2"/>
      <c r="AC23" s="2"/>
      <c r="AD23" s="2"/>
      <c r="AE23" s="2"/>
      <c r="AF23" s="2"/>
    </row>
    <row r="24" spans="1:36" x14ac:dyDescent="0.3">
      <c r="X24" s="2"/>
      <c r="Y24" s="2"/>
      <c r="Z24" s="2"/>
      <c r="AA24" s="2"/>
      <c r="AB24" s="2"/>
      <c r="AC24" s="2"/>
      <c r="AD24" s="2"/>
      <c r="AE24" s="2"/>
      <c r="AF24" s="2"/>
    </row>
    <row r="25" spans="1:36" x14ac:dyDescent="0.3">
      <c r="B25" s="147" t="s">
        <v>42</v>
      </c>
      <c r="C25" s="147"/>
      <c r="D25" s="147"/>
      <c r="E25" s="147"/>
      <c r="F25" s="147"/>
      <c r="G25" s="147"/>
      <c r="H25" s="147"/>
      <c r="I25" s="147"/>
      <c r="J25" s="147"/>
      <c r="K25" s="147"/>
      <c r="X25" s="2"/>
      <c r="Y25" s="2"/>
      <c r="Z25" s="2"/>
      <c r="AA25" s="2"/>
      <c r="AB25" s="2"/>
      <c r="AC25" s="2"/>
      <c r="AD25" s="2"/>
      <c r="AE25" s="2"/>
      <c r="AF25" s="2"/>
    </row>
    <row r="26" spans="1:36" x14ac:dyDescent="0.3">
      <c r="B26" s="147" t="s">
        <v>37</v>
      </c>
      <c r="C26" s="147"/>
      <c r="D26" s="147"/>
      <c r="E26" s="147"/>
      <c r="F26" s="147"/>
      <c r="G26" s="147" t="s">
        <v>38</v>
      </c>
      <c r="H26" s="147"/>
      <c r="I26" s="147"/>
      <c r="J26" s="147"/>
      <c r="K26" s="147"/>
      <c r="L26" s="3"/>
      <c r="X26" s="2"/>
      <c r="Y26" s="2"/>
      <c r="Z26" s="2"/>
      <c r="AA26" s="2"/>
      <c r="AB26" s="2"/>
      <c r="AC26" s="2"/>
      <c r="AD26" s="2"/>
      <c r="AE26" s="2"/>
      <c r="AF26" s="2"/>
    </row>
    <row r="27" spans="1:36" x14ac:dyDescent="0.3">
      <c r="B27" s="20">
        <v>0</v>
      </c>
      <c r="C27" s="19">
        <v>0.25</v>
      </c>
      <c r="D27" s="19">
        <v>0.5</v>
      </c>
      <c r="E27" s="19">
        <v>0.75</v>
      </c>
      <c r="F27" s="21">
        <v>1</v>
      </c>
      <c r="G27" s="19">
        <v>0</v>
      </c>
      <c r="H27" s="19">
        <v>0.25</v>
      </c>
      <c r="I27" s="19">
        <v>0.5</v>
      </c>
      <c r="J27" s="19">
        <v>0.75</v>
      </c>
      <c r="K27" s="21">
        <v>1</v>
      </c>
      <c r="X27" s="2"/>
      <c r="Y27" s="2"/>
      <c r="Z27" s="2"/>
      <c r="AA27" s="2"/>
      <c r="AB27" s="2"/>
      <c r="AC27" s="2"/>
      <c r="AD27" s="2"/>
      <c r="AE27" s="2"/>
      <c r="AF27" s="2"/>
    </row>
    <row r="28" spans="1:36" s="2" customFormat="1" ht="13.2" x14ac:dyDescent="0.25">
      <c r="A28" s="18" t="s">
        <v>0</v>
      </c>
      <c r="B28" s="81" t="s">
        <v>90</v>
      </c>
      <c r="C28" s="15" t="s">
        <v>136</v>
      </c>
      <c r="D28" s="15" t="s">
        <v>91</v>
      </c>
      <c r="E28" s="80" t="s">
        <v>103</v>
      </c>
      <c r="F28" s="23" t="s">
        <v>89</v>
      </c>
      <c r="G28" s="22" t="s">
        <v>85</v>
      </c>
      <c r="H28" s="80" t="s">
        <v>86</v>
      </c>
      <c r="I28" s="80" t="s">
        <v>87</v>
      </c>
      <c r="J28" s="80" t="s">
        <v>88</v>
      </c>
      <c r="K28" s="80" t="s">
        <v>89</v>
      </c>
      <c r="L28" s="82"/>
    </row>
    <row r="29" spans="1:36" s="2" customFormat="1" ht="13.2" x14ac:dyDescent="0.25">
      <c r="A29" s="17" t="s">
        <v>28</v>
      </c>
      <c r="B29" s="42" t="s">
        <v>58</v>
      </c>
      <c r="C29" s="15" t="s">
        <v>131</v>
      </c>
      <c r="D29" s="15" t="s">
        <v>104</v>
      </c>
      <c r="E29" s="15" t="s">
        <v>133</v>
      </c>
      <c r="F29" s="44" t="s">
        <v>59</v>
      </c>
      <c r="G29" s="22" t="s">
        <v>72</v>
      </c>
      <c r="H29" s="15" t="s">
        <v>73</v>
      </c>
      <c r="I29" s="15" t="s">
        <v>138</v>
      </c>
      <c r="J29" s="15" t="s">
        <v>74</v>
      </c>
      <c r="K29" s="44" t="s">
        <v>60</v>
      </c>
    </row>
    <row r="30" spans="1:36" s="2" customFormat="1" ht="13.2" x14ac:dyDescent="0.25">
      <c r="A30" s="17" t="s">
        <v>29</v>
      </c>
      <c r="B30" s="76" t="s">
        <v>90</v>
      </c>
      <c r="C30" s="15" t="s">
        <v>136</v>
      </c>
      <c r="D30" s="15" t="s">
        <v>91</v>
      </c>
      <c r="E30" s="15" t="s">
        <v>103</v>
      </c>
      <c r="F30" s="44" t="s">
        <v>89</v>
      </c>
      <c r="G30" s="65" t="s">
        <v>85</v>
      </c>
      <c r="H30" s="15" t="s">
        <v>86</v>
      </c>
      <c r="I30" s="15" t="s">
        <v>100</v>
      </c>
      <c r="J30" s="15" t="s">
        <v>88</v>
      </c>
      <c r="K30" s="44" t="s">
        <v>89</v>
      </c>
    </row>
    <row r="31" spans="1:36" s="2" customFormat="1" ht="13.2" x14ac:dyDescent="0.25">
      <c r="A31" s="17" t="s">
        <v>30</v>
      </c>
      <c r="B31" s="42" t="s">
        <v>58</v>
      </c>
      <c r="C31" s="15" t="s">
        <v>131</v>
      </c>
      <c r="D31" s="15" t="s">
        <v>132</v>
      </c>
      <c r="E31" s="15" t="s">
        <v>133</v>
      </c>
      <c r="F31" s="44" t="s">
        <v>59</v>
      </c>
      <c r="G31" s="76" t="s">
        <v>72</v>
      </c>
      <c r="H31" s="15" t="s">
        <v>253</v>
      </c>
      <c r="I31" s="15" t="s">
        <v>68</v>
      </c>
      <c r="J31" s="15" t="s">
        <v>254</v>
      </c>
      <c r="K31" s="44" t="s">
        <v>255</v>
      </c>
    </row>
    <row r="32" spans="1:36" s="2" customFormat="1" ht="13.2" x14ac:dyDescent="0.25">
      <c r="A32" s="17" t="s">
        <v>31</v>
      </c>
      <c r="B32" s="22" t="s">
        <v>90</v>
      </c>
      <c r="C32" s="15" t="s">
        <v>158</v>
      </c>
      <c r="D32" s="15" t="s">
        <v>91</v>
      </c>
      <c r="E32" s="15" t="s">
        <v>103</v>
      </c>
      <c r="F32" s="44" t="s">
        <v>89</v>
      </c>
      <c r="G32" s="65" t="s">
        <v>85</v>
      </c>
      <c r="H32" s="15" t="s">
        <v>159</v>
      </c>
      <c r="I32" s="15" t="s">
        <v>102</v>
      </c>
      <c r="J32" s="15" t="s">
        <v>270</v>
      </c>
      <c r="K32" s="15" t="s">
        <v>89</v>
      </c>
      <c r="L32" s="82"/>
    </row>
    <row r="33" spans="1:12" s="2" customFormat="1" ht="13.2" x14ac:dyDescent="0.25">
      <c r="A33" s="17" t="s">
        <v>32</v>
      </c>
      <c r="B33" s="22" t="s">
        <v>58</v>
      </c>
      <c r="C33" s="15" t="s">
        <v>173</v>
      </c>
      <c r="D33" s="15" t="s">
        <v>104</v>
      </c>
      <c r="E33" s="15" t="s">
        <v>133</v>
      </c>
      <c r="F33" s="15" t="s">
        <v>59</v>
      </c>
      <c r="G33" s="65" t="s">
        <v>66</v>
      </c>
      <c r="H33" s="15" t="s">
        <v>276</v>
      </c>
      <c r="I33" s="15" t="s">
        <v>171</v>
      </c>
      <c r="J33" s="15" t="s">
        <v>172</v>
      </c>
      <c r="K33" s="15" t="s">
        <v>70</v>
      </c>
      <c r="L33" s="82"/>
    </row>
    <row r="34" spans="1:12" s="2" customFormat="1" ht="13.2" x14ac:dyDescent="0.25">
      <c r="A34" s="17" t="s">
        <v>33</v>
      </c>
      <c r="B34" s="65" t="s">
        <v>90</v>
      </c>
      <c r="C34" s="15" t="s">
        <v>158</v>
      </c>
      <c r="D34" s="15" t="s">
        <v>91</v>
      </c>
      <c r="E34" s="15" t="s">
        <v>103</v>
      </c>
      <c r="F34" s="44" t="s">
        <v>89</v>
      </c>
      <c r="G34" s="65" t="s">
        <v>85</v>
      </c>
      <c r="H34" s="15" t="s">
        <v>289</v>
      </c>
      <c r="I34" s="15" t="s">
        <v>102</v>
      </c>
      <c r="J34" s="15" t="s">
        <v>162</v>
      </c>
      <c r="K34" s="44" t="s">
        <v>89</v>
      </c>
    </row>
    <row r="35" spans="1:12" s="2" customFormat="1" ht="13.2" x14ac:dyDescent="0.25">
      <c r="A35" s="17" t="s">
        <v>34</v>
      </c>
      <c r="B35" s="65" t="s">
        <v>58</v>
      </c>
      <c r="C35" s="15" t="s">
        <v>173</v>
      </c>
      <c r="D35" s="15" t="s">
        <v>104</v>
      </c>
      <c r="E35" s="15" t="s">
        <v>133</v>
      </c>
      <c r="F35" s="44" t="s">
        <v>105</v>
      </c>
      <c r="G35" s="65" t="s">
        <v>66</v>
      </c>
      <c r="H35" s="71" t="s">
        <v>295</v>
      </c>
      <c r="I35" s="15" t="s">
        <v>171</v>
      </c>
      <c r="J35" s="15" t="s">
        <v>172</v>
      </c>
      <c r="K35" s="44" t="s">
        <v>70</v>
      </c>
    </row>
    <row r="38" spans="1:12" x14ac:dyDescent="0.3">
      <c r="B38" s="148" t="s">
        <v>35</v>
      </c>
      <c r="C38" s="140" t="s">
        <v>39</v>
      </c>
      <c r="D38" s="141"/>
      <c r="E38" s="142" t="s">
        <v>218</v>
      </c>
      <c r="F38" s="142" t="s">
        <v>207</v>
      </c>
      <c r="G38" s="142" t="s">
        <v>112</v>
      </c>
      <c r="H38" s="142" t="s">
        <v>225</v>
      </c>
      <c r="I38" s="142" t="s">
        <v>36</v>
      </c>
      <c r="J38" s="142" t="s">
        <v>113</v>
      </c>
    </row>
    <row r="39" spans="1:12" x14ac:dyDescent="0.3">
      <c r="B39" s="149"/>
      <c r="C39" s="11" t="s">
        <v>37</v>
      </c>
      <c r="D39" s="11" t="s">
        <v>38</v>
      </c>
      <c r="E39" s="143"/>
      <c r="F39" s="143"/>
      <c r="G39" s="143"/>
      <c r="H39" s="143"/>
      <c r="I39" s="143"/>
      <c r="J39" s="143"/>
    </row>
    <row r="40" spans="1:12" s="2" customFormat="1" ht="13.2" x14ac:dyDescent="0.25">
      <c r="A40" s="18" t="s">
        <v>260</v>
      </c>
      <c r="B40" s="66" t="s">
        <v>56</v>
      </c>
      <c r="C40" s="15" t="s">
        <v>304</v>
      </c>
      <c r="D40" s="15" t="s">
        <v>305</v>
      </c>
      <c r="E40" s="132">
        <v>1.596E-5</v>
      </c>
      <c r="F40" s="15" t="s">
        <v>303</v>
      </c>
      <c r="G40" s="15" t="s">
        <v>308</v>
      </c>
      <c r="H40" s="16" t="s">
        <v>309</v>
      </c>
      <c r="I40" s="16">
        <v>0.39839999999999998</v>
      </c>
      <c r="J40" s="74" t="s">
        <v>302</v>
      </c>
    </row>
    <row r="41" spans="1:12" s="2" customFormat="1" ht="13.2" x14ac:dyDescent="0.25">
      <c r="A41" s="17" t="s">
        <v>261</v>
      </c>
      <c r="B41" s="43" t="s">
        <v>56</v>
      </c>
      <c r="C41" s="15" t="s">
        <v>304</v>
      </c>
      <c r="D41" s="15" t="s">
        <v>317</v>
      </c>
      <c r="E41" s="132">
        <v>1.4229999999999999E-5</v>
      </c>
      <c r="F41" s="2" t="s">
        <v>56</v>
      </c>
      <c r="G41" s="2" t="s">
        <v>320</v>
      </c>
      <c r="H41" s="15" t="s">
        <v>321</v>
      </c>
      <c r="I41" s="74" t="s">
        <v>322</v>
      </c>
      <c r="J41" s="74" t="s">
        <v>316</v>
      </c>
    </row>
    <row r="42" spans="1:12" x14ac:dyDescent="0.3">
      <c r="A42" s="17" t="s">
        <v>262</v>
      </c>
      <c r="B42" s="2" t="s">
        <v>56</v>
      </c>
      <c r="C42" s="15" t="s">
        <v>192</v>
      </c>
      <c r="D42" s="15" t="s">
        <v>193</v>
      </c>
      <c r="E42" s="109">
        <v>1.8540000000000001E-7</v>
      </c>
      <c r="F42" s="42" t="s">
        <v>324</v>
      </c>
      <c r="G42" s="130">
        <v>0</v>
      </c>
      <c r="H42" s="131" t="s">
        <v>265</v>
      </c>
      <c r="I42" s="48">
        <v>0.67090000000000005</v>
      </c>
      <c r="J42" s="74" t="s">
        <v>323</v>
      </c>
    </row>
    <row r="43" spans="1:12" s="2" customFormat="1" ht="13.2" x14ac:dyDescent="0.25">
      <c r="A43" s="17" t="s">
        <v>263</v>
      </c>
      <c r="B43" s="42" t="s">
        <v>56</v>
      </c>
      <c r="C43" s="15" t="s">
        <v>192</v>
      </c>
      <c r="D43" s="15" t="s">
        <v>193</v>
      </c>
      <c r="E43" s="109">
        <v>1.208E-7</v>
      </c>
      <c r="F43" s="2" t="s">
        <v>56</v>
      </c>
      <c r="G43" s="2" t="s">
        <v>328</v>
      </c>
      <c r="H43" s="48" t="s">
        <v>329</v>
      </c>
      <c r="I43" s="48">
        <v>0.6734</v>
      </c>
      <c r="J43" s="74" t="s">
        <v>197</v>
      </c>
    </row>
    <row r="44" spans="1:12" x14ac:dyDescent="0.3">
      <c r="A44" s="8"/>
      <c r="B44" s="42"/>
      <c r="C44" s="2"/>
      <c r="D44" s="15"/>
      <c r="E44" s="15"/>
      <c r="F44" s="2"/>
      <c r="G44" s="2"/>
      <c r="H44" s="48"/>
      <c r="I44" s="74"/>
    </row>
    <row r="45" spans="1:12" x14ac:dyDescent="0.3">
      <c r="A45" s="8"/>
      <c r="B45" s="2"/>
      <c r="C45" s="2"/>
      <c r="D45" s="15"/>
      <c r="E45" s="15"/>
      <c r="F45" s="2"/>
      <c r="G45" s="2"/>
      <c r="H45" s="48"/>
      <c r="I45" s="2"/>
    </row>
    <row r="46" spans="1:12" x14ac:dyDescent="0.3">
      <c r="B46" s="140" t="s">
        <v>42</v>
      </c>
      <c r="C46" s="150"/>
      <c r="D46" s="150"/>
      <c r="E46" s="150"/>
      <c r="F46" s="150"/>
      <c r="G46" s="150"/>
      <c r="H46" s="150"/>
      <c r="I46" s="150"/>
      <c r="J46" s="150"/>
      <c r="K46" s="141"/>
    </row>
    <row r="47" spans="1:12" x14ac:dyDescent="0.3">
      <c r="B47" s="147" t="s">
        <v>37</v>
      </c>
      <c r="C47" s="147"/>
      <c r="D47" s="147"/>
      <c r="E47" s="147"/>
      <c r="F47" s="147"/>
      <c r="G47" s="147" t="s">
        <v>38</v>
      </c>
      <c r="H47" s="147"/>
      <c r="I47" s="147"/>
      <c r="J47" s="147"/>
      <c r="K47" s="147"/>
    </row>
    <row r="48" spans="1:12" x14ac:dyDescent="0.3">
      <c r="B48" s="20">
        <v>0</v>
      </c>
      <c r="C48" s="19">
        <v>0.25</v>
      </c>
      <c r="D48" s="19">
        <v>0.5</v>
      </c>
      <c r="E48" s="19">
        <v>0.75</v>
      </c>
      <c r="F48" s="21">
        <v>1</v>
      </c>
      <c r="G48" s="19">
        <v>0</v>
      </c>
      <c r="H48" s="19">
        <v>0.25</v>
      </c>
      <c r="I48" s="19">
        <v>0.5</v>
      </c>
      <c r="J48" s="19">
        <v>0.75</v>
      </c>
      <c r="K48" s="21">
        <v>1</v>
      </c>
    </row>
    <row r="49" spans="1:12" x14ac:dyDescent="0.3">
      <c r="A49" s="18" t="s">
        <v>260</v>
      </c>
      <c r="B49" s="81" t="s">
        <v>80</v>
      </c>
      <c r="C49" s="80" t="s">
        <v>81</v>
      </c>
      <c r="D49" s="80" t="s">
        <v>82</v>
      </c>
      <c r="E49" s="80" t="s">
        <v>82</v>
      </c>
      <c r="F49" s="23" t="s">
        <v>83</v>
      </c>
      <c r="G49" s="67" t="s">
        <v>80</v>
      </c>
      <c r="H49" s="80" t="s">
        <v>81</v>
      </c>
      <c r="I49" s="80" t="s">
        <v>82</v>
      </c>
      <c r="J49" s="80" t="s">
        <v>82</v>
      </c>
      <c r="K49" s="80" t="s">
        <v>83</v>
      </c>
      <c r="L49" s="34"/>
    </row>
    <row r="50" spans="1:12" x14ac:dyDescent="0.3">
      <c r="A50" s="17" t="s">
        <v>261</v>
      </c>
      <c r="B50" s="65" t="s">
        <v>80</v>
      </c>
      <c r="C50" s="15" t="s">
        <v>81</v>
      </c>
      <c r="D50" s="15" t="s">
        <v>82</v>
      </c>
      <c r="E50" s="15" t="s">
        <v>82</v>
      </c>
      <c r="F50" s="44" t="s">
        <v>83</v>
      </c>
      <c r="G50" s="65" t="s">
        <v>80</v>
      </c>
      <c r="H50" s="15" t="s">
        <v>81</v>
      </c>
      <c r="I50" s="15" t="s">
        <v>82</v>
      </c>
      <c r="J50" s="15" t="s">
        <v>82</v>
      </c>
      <c r="K50" s="15" t="s">
        <v>83</v>
      </c>
      <c r="L50" s="34"/>
    </row>
    <row r="51" spans="1:12" x14ac:dyDescent="0.3">
      <c r="A51" s="17" t="s">
        <v>262</v>
      </c>
      <c r="B51" s="65" t="s">
        <v>80</v>
      </c>
      <c r="C51" s="15" t="s">
        <v>81</v>
      </c>
      <c r="D51" s="15" t="s">
        <v>82</v>
      </c>
      <c r="E51" s="15" t="s">
        <v>82</v>
      </c>
      <c r="F51" s="44" t="s">
        <v>83</v>
      </c>
      <c r="G51" s="65" t="s">
        <v>80</v>
      </c>
      <c r="H51" s="15" t="s">
        <v>81</v>
      </c>
      <c r="I51" s="15" t="s">
        <v>81</v>
      </c>
      <c r="J51" s="15" t="s">
        <v>82</v>
      </c>
      <c r="K51" s="15" t="s">
        <v>83</v>
      </c>
      <c r="L51" s="34"/>
    </row>
    <row r="52" spans="1:12" s="2" customFormat="1" ht="13.2" x14ac:dyDescent="0.25">
      <c r="A52" s="17" t="s">
        <v>263</v>
      </c>
      <c r="B52" s="42" t="s">
        <v>80</v>
      </c>
      <c r="C52" s="84" t="s">
        <v>81</v>
      </c>
      <c r="D52" s="84" t="s">
        <v>82</v>
      </c>
      <c r="E52" s="84" t="s">
        <v>82</v>
      </c>
      <c r="F52" s="84" t="s">
        <v>83</v>
      </c>
      <c r="G52" s="76" t="s">
        <v>80</v>
      </c>
      <c r="H52" s="84" t="s">
        <v>81</v>
      </c>
      <c r="I52" s="84" t="s">
        <v>81</v>
      </c>
      <c r="J52" s="84" t="s">
        <v>82</v>
      </c>
      <c r="K52" s="84" t="s">
        <v>83</v>
      </c>
      <c r="L52" s="82"/>
    </row>
    <row r="54" spans="1:12" s="2" customFormat="1" ht="13.2" x14ac:dyDescent="0.25"/>
    <row r="58" spans="1:12" x14ac:dyDescent="0.3">
      <c r="A58" s="8"/>
      <c r="B58" s="22"/>
      <c r="C58" s="15"/>
      <c r="D58" s="15"/>
      <c r="E58" s="15"/>
      <c r="F58" s="15"/>
      <c r="G58" s="22"/>
      <c r="H58" s="15"/>
      <c r="I58" s="15"/>
      <c r="J58" s="15"/>
      <c r="K58" s="15"/>
    </row>
    <row r="59" spans="1:12" x14ac:dyDescent="0.3">
      <c r="A59" s="8"/>
      <c r="B59" s="22"/>
      <c r="C59" s="15"/>
      <c r="D59" s="15"/>
      <c r="E59" s="15"/>
      <c r="F59" s="15"/>
      <c r="G59" s="22"/>
      <c r="H59" s="15"/>
      <c r="I59" s="15"/>
      <c r="J59" s="15"/>
      <c r="K59" s="15"/>
    </row>
    <row r="60" spans="1:12" x14ac:dyDescent="0.3">
      <c r="A60" s="8"/>
      <c r="B60" s="22"/>
      <c r="C60" s="15"/>
      <c r="D60" s="15"/>
      <c r="E60" s="15"/>
      <c r="F60" s="15"/>
      <c r="G60" s="22"/>
      <c r="H60" s="15"/>
      <c r="I60" s="15"/>
      <c r="J60" s="15"/>
      <c r="K60" s="15"/>
    </row>
    <row r="61" spans="1:12" x14ac:dyDescent="0.3">
      <c r="A61" s="8"/>
      <c r="B61" s="22"/>
      <c r="C61" s="15"/>
      <c r="D61" s="15"/>
      <c r="E61" s="15"/>
      <c r="F61" s="15"/>
      <c r="G61" s="22"/>
      <c r="H61" s="15"/>
      <c r="I61" s="15"/>
      <c r="J61" s="15"/>
      <c r="K61" s="15"/>
    </row>
  </sheetData>
  <mergeCells count="46">
    <mergeCell ref="J38:J39"/>
    <mergeCell ref="S15:T15"/>
    <mergeCell ref="S16:S17"/>
    <mergeCell ref="S18:S20"/>
    <mergeCell ref="K1:N1"/>
    <mergeCell ref="O1:Q1"/>
    <mergeCell ref="G1:J1"/>
    <mergeCell ref="J13:J14"/>
    <mergeCell ref="AG13:AJ13"/>
    <mergeCell ref="L14:M14"/>
    <mergeCell ref="N14:O14"/>
    <mergeCell ref="P14:Q14"/>
    <mergeCell ref="AC14:AD14"/>
    <mergeCell ref="AE14:AF14"/>
    <mergeCell ref="AG14:AH14"/>
    <mergeCell ref="AI14:AJ14"/>
    <mergeCell ref="L13:Q13"/>
    <mergeCell ref="U13:W13"/>
    <mergeCell ref="X13:Z13"/>
    <mergeCell ref="AC13:AF13"/>
    <mergeCell ref="B47:F47"/>
    <mergeCell ref="G47:K47"/>
    <mergeCell ref="H13:H14"/>
    <mergeCell ref="B38:B39"/>
    <mergeCell ref="G38:G39"/>
    <mergeCell ref="H38:H39"/>
    <mergeCell ref="I38:I39"/>
    <mergeCell ref="F38:F39"/>
    <mergeCell ref="C38:D38"/>
    <mergeCell ref="E38:E39"/>
    <mergeCell ref="B46:K46"/>
    <mergeCell ref="B26:F26"/>
    <mergeCell ref="B25:K25"/>
    <mergeCell ref="G26:K26"/>
    <mergeCell ref="G13:G14"/>
    <mergeCell ref="B13:B14"/>
    <mergeCell ref="A1:A2"/>
    <mergeCell ref="B1:B2"/>
    <mergeCell ref="C1:C2"/>
    <mergeCell ref="D1:D2"/>
    <mergeCell ref="F1:F2"/>
    <mergeCell ref="C13:D13"/>
    <mergeCell ref="E13:E14"/>
    <mergeCell ref="F13:F14"/>
    <mergeCell ref="I13:I14"/>
    <mergeCell ref="E1:E2"/>
  </mergeCells>
  <phoneticPr fontId="6" type="noConversion"/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D42F30-2766-4995-81E7-227F9EB338C4}">
  <dimension ref="A1:P33"/>
  <sheetViews>
    <sheetView zoomScale="59" zoomScaleNormal="85" workbookViewId="0">
      <selection activeCell="A2" sqref="A2"/>
    </sheetView>
  </sheetViews>
  <sheetFormatPr defaultRowHeight="14.4" x14ac:dyDescent="0.3"/>
  <cols>
    <col min="1" max="1" width="18.21875" bestFit="1" customWidth="1"/>
    <col min="2" max="2" width="11" bestFit="1" customWidth="1"/>
    <col min="3" max="3" width="15.44140625" bestFit="1" customWidth="1"/>
    <col min="4" max="4" width="11" bestFit="1" customWidth="1"/>
    <col min="5" max="5" width="17.21875" bestFit="1" customWidth="1"/>
    <col min="7" max="7" width="16.21875" bestFit="1" customWidth="1"/>
    <col min="9" max="9" width="17.33203125" bestFit="1" customWidth="1"/>
    <col min="10" max="10" width="11.21875" bestFit="1" customWidth="1"/>
    <col min="11" max="11" width="11.5546875" bestFit="1" customWidth="1"/>
    <col min="12" max="12" width="10.44140625" customWidth="1"/>
    <col min="13" max="13" width="13.33203125" bestFit="1" customWidth="1"/>
    <col min="14" max="14" width="11" bestFit="1" customWidth="1"/>
    <col min="15" max="15" width="13.33203125" customWidth="1"/>
    <col min="16" max="16" width="10.6640625" customWidth="1"/>
  </cols>
  <sheetData>
    <row r="1" spans="1:16" x14ac:dyDescent="0.3">
      <c r="A1" s="3" t="s">
        <v>260</v>
      </c>
      <c r="C1" s="3" t="s">
        <v>71</v>
      </c>
      <c r="E1" s="58" t="s">
        <v>310</v>
      </c>
      <c r="G1" s="83" t="s">
        <v>134</v>
      </c>
      <c r="I1" s="3" t="s">
        <v>217</v>
      </c>
      <c r="K1" s="3" t="s">
        <v>227</v>
      </c>
      <c r="L1" s="3" t="s">
        <v>228</v>
      </c>
      <c r="M1" s="3" t="s">
        <v>229</v>
      </c>
      <c r="N1" s="2"/>
      <c r="O1" s="3" t="s">
        <v>233</v>
      </c>
      <c r="P1" s="3" t="s">
        <v>234</v>
      </c>
    </row>
    <row r="2" spans="1:16" x14ac:dyDescent="0.3">
      <c r="A2" s="2" t="s">
        <v>45</v>
      </c>
      <c r="C2" s="42" t="s">
        <v>56</v>
      </c>
      <c r="G2" s="74" t="s">
        <v>302</v>
      </c>
      <c r="H2" s="2"/>
      <c r="I2" s="15" t="s">
        <v>303</v>
      </c>
      <c r="K2" t="s">
        <v>307</v>
      </c>
      <c r="L2" t="s">
        <v>232</v>
      </c>
      <c r="M2" t="s">
        <v>306</v>
      </c>
      <c r="O2" t="s">
        <v>308</v>
      </c>
      <c r="P2" t="s">
        <v>309</v>
      </c>
    </row>
    <row r="3" spans="1:16" x14ac:dyDescent="0.3">
      <c r="A3" s="2" t="s">
        <v>291</v>
      </c>
      <c r="F3" s="2"/>
      <c r="G3" s="2"/>
      <c r="H3" s="2"/>
      <c r="I3" s="2"/>
    </row>
    <row r="4" spans="1:16" x14ac:dyDescent="0.3">
      <c r="A4" s="2" t="s">
        <v>110</v>
      </c>
      <c r="F4" s="42"/>
      <c r="G4" s="2"/>
      <c r="H4" s="42"/>
      <c r="I4" s="2"/>
    </row>
    <row r="5" spans="1:16" x14ac:dyDescent="0.3">
      <c r="A5" s="2" t="s">
        <v>84</v>
      </c>
    </row>
    <row r="26" spans="1:16" x14ac:dyDescent="0.3">
      <c r="A26" s="2"/>
      <c r="B26" s="164"/>
      <c r="C26" s="164"/>
      <c r="D26" s="164"/>
      <c r="E26" s="164"/>
      <c r="F26" s="3"/>
      <c r="G26" s="3"/>
      <c r="H26" s="51"/>
      <c r="I26" s="161" t="s">
        <v>42</v>
      </c>
      <c r="J26" s="162"/>
      <c r="K26" s="162"/>
      <c r="L26" s="163"/>
      <c r="M26" s="154" t="s">
        <v>39</v>
      </c>
      <c r="N26" s="150"/>
      <c r="O26" s="150"/>
      <c r="P26" s="141"/>
    </row>
    <row r="27" spans="1:16" x14ac:dyDescent="0.3">
      <c r="A27" s="2"/>
      <c r="B27" s="140" t="s">
        <v>42</v>
      </c>
      <c r="C27" s="153"/>
      <c r="D27" s="154" t="s">
        <v>39</v>
      </c>
      <c r="E27" s="141"/>
      <c r="F27" s="3"/>
      <c r="G27" s="3"/>
      <c r="H27" s="51"/>
      <c r="I27" s="140" t="s">
        <v>37</v>
      </c>
      <c r="J27" s="141"/>
      <c r="K27" s="140" t="s">
        <v>38</v>
      </c>
      <c r="L27" s="153"/>
      <c r="M27" s="150" t="s">
        <v>37</v>
      </c>
      <c r="N27" s="141"/>
      <c r="O27" s="150" t="s">
        <v>38</v>
      </c>
      <c r="P27" s="141"/>
    </row>
    <row r="28" spans="1:16" x14ac:dyDescent="0.3">
      <c r="A28" s="2"/>
      <c r="B28" s="45" t="s">
        <v>37</v>
      </c>
      <c r="C28" s="46" t="s">
        <v>38</v>
      </c>
      <c r="D28" s="47" t="s">
        <v>37</v>
      </c>
      <c r="E28" s="47" t="s">
        <v>38</v>
      </c>
      <c r="F28" s="25"/>
      <c r="G28" s="25"/>
      <c r="H28" s="2"/>
      <c r="I28" s="27" t="s">
        <v>43</v>
      </c>
      <c r="J28" s="21" t="s">
        <v>44</v>
      </c>
      <c r="K28" s="21" t="s">
        <v>43</v>
      </c>
      <c r="L28" s="29" t="s">
        <v>44</v>
      </c>
      <c r="M28" s="21" t="s">
        <v>43</v>
      </c>
      <c r="N28" s="27" t="s">
        <v>44</v>
      </c>
      <c r="O28" s="21" t="s">
        <v>43</v>
      </c>
      <c r="P28" s="27" t="s">
        <v>44</v>
      </c>
    </row>
    <row r="29" spans="1:16" s="2" customFormat="1" ht="13.2" x14ac:dyDescent="0.25">
      <c r="A29" s="24">
        <v>0</v>
      </c>
      <c r="B29" s="70" t="s">
        <v>80</v>
      </c>
      <c r="C29" s="33" t="s">
        <v>80</v>
      </c>
      <c r="D29" s="15" t="s">
        <v>188</v>
      </c>
      <c r="E29" s="69" t="s">
        <v>189</v>
      </c>
      <c r="F29" s="15"/>
      <c r="G29" s="15"/>
      <c r="H29" s="24">
        <v>0</v>
      </c>
      <c r="I29" s="22" t="s">
        <v>80</v>
      </c>
      <c r="J29" s="68" t="s">
        <v>80</v>
      </c>
      <c r="K29" s="67" t="s">
        <v>80</v>
      </c>
      <c r="L29" s="33" t="s">
        <v>80</v>
      </c>
      <c r="M29" s="15" t="s">
        <v>311</v>
      </c>
      <c r="N29" s="15" t="s">
        <v>313</v>
      </c>
      <c r="O29" s="69" t="s">
        <v>312</v>
      </c>
      <c r="P29" s="15" t="s">
        <v>314</v>
      </c>
    </row>
    <row r="30" spans="1:16" x14ac:dyDescent="0.3">
      <c r="A30" s="26">
        <v>0.25</v>
      </c>
      <c r="B30" s="61" t="s">
        <v>81</v>
      </c>
      <c r="C30" s="30" t="s">
        <v>81</v>
      </c>
      <c r="D30" s="15"/>
      <c r="E30" s="15"/>
      <c r="F30" s="2"/>
      <c r="G30" s="2"/>
      <c r="H30" s="26">
        <v>0.25</v>
      </c>
      <c r="I30" s="15" t="s">
        <v>81</v>
      </c>
      <c r="J30" s="44" t="s">
        <v>82</v>
      </c>
      <c r="K30" s="15" t="s">
        <v>81</v>
      </c>
      <c r="L30" s="30" t="s">
        <v>81</v>
      </c>
      <c r="M30" s="2"/>
      <c r="N30" s="2"/>
      <c r="O30" s="2"/>
      <c r="P30" s="2"/>
    </row>
    <row r="31" spans="1:16" x14ac:dyDescent="0.3">
      <c r="A31" s="26">
        <v>0.5</v>
      </c>
      <c r="B31" s="61" t="s">
        <v>82</v>
      </c>
      <c r="C31" s="30" t="s">
        <v>82</v>
      </c>
      <c r="D31" s="15"/>
      <c r="E31" s="15"/>
      <c r="F31" s="2"/>
      <c r="G31" s="2"/>
      <c r="H31" s="26">
        <v>0.5</v>
      </c>
      <c r="I31" s="15" t="s">
        <v>82</v>
      </c>
      <c r="J31" s="44" t="s">
        <v>82</v>
      </c>
      <c r="K31" s="15" t="s">
        <v>82</v>
      </c>
      <c r="L31" s="30" t="s">
        <v>82</v>
      </c>
      <c r="M31" s="2"/>
      <c r="N31" s="2"/>
      <c r="O31" s="2"/>
      <c r="P31" s="2"/>
    </row>
    <row r="32" spans="1:16" x14ac:dyDescent="0.3">
      <c r="A32" s="26">
        <v>0.75</v>
      </c>
      <c r="B32" s="61" t="s">
        <v>82</v>
      </c>
      <c r="C32" s="30" t="s">
        <v>82</v>
      </c>
      <c r="D32" s="15"/>
      <c r="E32" s="15"/>
      <c r="F32" s="2"/>
      <c r="G32" s="2"/>
      <c r="H32" s="26">
        <v>0.75</v>
      </c>
      <c r="I32" s="15" t="s">
        <v>82</v>
      </c>
      <c r="J32" s="44" t="s">
        <v>82</v>
      </c>
      <c r="K32" s="15" t="s">
        <v>82</v>
      </c>
      <c r="L32" s="30" t="s">
        <v>82</v>
      </c>
      <c r="M32" s="2"/>
      <c r="N32" s="2"/>
      <c r="O32" s="2"/>
      <c r="P32" s="2"/>
    </row>
    <row r="33" spans="1:16" x14ac:dyDescent="0.3">
      <c r="A33" s="25">
        <v>1</v>
      </c>
      <c r="B33" s="61" t="s">
        <v>83</v>
      </c>
      <c r="C33" s="30" t="s">
        <v>83</v>
      </c>
      <c r="D33" s="15"/>
      <c r="E33" s="15"/>
      <c r="F33" s="2"/>
      <c r="G33" s="2"/>
      <c r="H33" s="26">
        <v>1</v>
      </c>
      <c r="I33" s="31" t="s">
        <v>83</v>
      </c>
      <c r="J33" s="44" t="s">
        <v>83</v>
      </c>
      <c r="K33" s="15" t="s">
        <v>83</v>
      </c>
      <c r="L33" s="30" t="s">
        <v>83</v>
      </c>
      <c r="M33" s="2"/>
      <c r="N33" s="2"/>
      <c r="O33" s="2"/>
      <c r="P33" s="2"/>
    </row>
  </sheetData>
  <mergeCells count="9">
    <mergeCell ref="B26:E26"/>
    <mergeCell ref="I26:L26"/>
    <mergeCell ref="M26:P26"/>
    <mergeCell ref="B27:C27"/>
    <mergeCell ref="D27:E27"/>
    <mergeCell ref="I27:J27"/>
    <mergeCell ref="K27:L27"/>
    <mergeCell ref="M27:N27"/>
    <mergeCell ref="O27:P27"/>
  </mergeCells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8E682-1194-423A-BBCB-D06BDE9DF703}">
  <dimension ref="A1:S34"/>
  <sheetViews>
    <sheetView zoomScale="65" workbookViewId="0">
      <selection activeCell="A2" sqref="A2"/>
    </sheetView>
  </sheetViews>
  <sheetFormatPr defaultRowHeight="14.4" x14ac:dyDescent="0.3"/>
  <cols>
    <col min="1" max="1" width="18.21875" bestFit="1" customWidth="1"/>
    <col min="2" max="2" width="11" bestFit="1" customWidth="1"/>
    <col min="3" max="3" width="17.109375" bestFit="1" customWidth="1"/>
    <col min="4" max="4" width="10.5546875" bestFit="1" customWidth="1"/>
    <col min="5" max="5" width="17.21875" bestFit="1" customWidth="1"/>
    <col min="7" max="7" width="15.77734375" bestFit="1" customWidth="1"/>
    <col min="9" max="9" width="9.5546875" bestFit="1" customWidth="1"/>
    <col min="10" max="10" width="9.77734375" bestFit="1" customWidth="1"/>
    <col min="11" max="11" width="12.33203125" bestFit="1" customWidth="1"/>
    <col min="12" max="12" width="11.21875" bestFit="1" customWidth="1"/>
    <col min="13" max="13" width="11.88671875" bestFit="1" customWidth="1"/>
    <col min="14" max="16" width="10.5546875" bestFit="1" customWidth="1"/>
  </cols>
  <sheetData>
    <row r="1" spans="1:14" ht="15.6" customHeight="1" x14ac:dyDescent="0.3">
      <c r="A1" s="3" t="s">
        <v>261</v>
      </c>
      <c r="C1" s="3" t="s">
        <v>71</v>
      </c>
      <c r="E1" s="58" t="s">
        <v>315</v>
      </c>
      <c r="G1" s="83" t="s">
        <v>134</v>
      </c>
      <c r="I1" s="3" t="s">
        <v>227</v>
      </c>
      <c r="J1" s="3" t="s">
        <v>228</v>
      </c>
      <c r="K1" s="3" t="s">
        <v>229</v>
      </c>
      <c r="L1" s="2"/>
      <c r="M1" s="3" t="s">
        <v>233</v>
      </c>
      <c r="N1" s="3" t="s">
        <v>234</v>
      </c>
    </row>
    <row r="2" spans="1:14" s="2" customFormat="1" ht="13.2" x14ac:dyDescent="0.25">
      <c r="A2" s="2" t="s">
        <v>45</v>
      </c>
      <c r="C2" s="42" t="s">
        <v>56</v>
      </c>
      <c r="G2" s="74" t="s">
        <v>316</v>
      </c>
      <c r="I2" s="2" t="s">
        <v>319</v>
      </c>
      <c r="J2" s="2" t="s">
        <v>246</v>
      </c>
      <c r="K2" s="2" t="s">
        <v>318</v>
      </c>
      <c r="M2" s="2" t="s">
        <v>320</v>
      </c>
      <c r="N2" s="2" t="s">
        <v>321</v>
      </c>
    </row>
    <row r="3" spans="1:14" x14ac:dyDescent="0.3">
      <c r="A3" s="2" t="s">
        <v>290</v>
      </c>
      <c r="F3" s="2"/>
      <c r="G3" s="2"/>
      <c r="H3" s="2"/>
      <c r="I3" s="2"/>
    </row>
    <row r="4" spans="1:14" x14ac:dyDescent="0.3">
      <c r="A4" s="2" t="s">
        <v>110</v>
      </c>
      <c r="F4" s="42"/>
      <c r="G4" s="2"/>
      <c r="H4" s="42"/>
      <c r="I4" s="2"/>
    </row>
    <row r="5" spans="1:14" x14ac:dyDescent="0.3">
      <c r="A5" s="2" t="s">
        <v>84</v>
      </c>
    </row>
    <row r="26" spans="1:16" x14ac:dyDescent="0.3">
      <c r="B26" s="164"/>
      <c r="C26" s="164"/>
      <c r="D26" s="164"/>
      <c r="E26" s="164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</row>
    <row r="27" spans="1:16" x14ac:dyDescent="0.3">
      <c r="A27" s="2"/>
      <c r="B27" s="140" t="s">
        <v>42</v>
      </c>
      <c r="C27" s="153"/>
      <c r="D27" s="154" t="s">
        <v>39</v>
      </c>
      <c r="E27" s="141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</row>
    <row r="28" spans="1:16" s="2" customFormat="1" ht="13.2" x14ac:dyDescent="0.25">
      <c r="B28" s="45" t="s">
        <v>37</v>
      </c>
      <c r="C28" s="46" t="s">
        <v>38</v>
      </c>
      <c r="D28" s="47" t="s">
        <v>37</v>
      </c>
      <c r="E28" s="47" t="s">
        <v>38</v>
      </c>
      <c r="F28" s="25"/>
      <c r="G28" s="25"/>
      <c r="I28" s="25"/>
      <c r="J28" s="25"/>
      <c r="K28" s="25"/>
      <c r="L28" s="25"/>
      <c r="M28" s="25"/>
      <c r="N28" s="25"/>
      <c r="O28" s="25"/>
      <c r="P28" s="25"/>
    </row>
    <row r="29" spans="1:16" s="2" customFormat="1" ht="13.2" x14ac:dyDescent="0.25">
      <c r="A29" s="24">
        <v>0</v>
      </c>
      <c r="B29" s="70" t="s">
        <v>80</v>
      </c>
      <c r="C29" s="33" t="s">
        <v>80</v>
      </c>
      <c r="D29" s="15" t="s">
        <v>304</v>
      </c>
      <c r="E29" s="69" t="s">
        <v>317</v>
      </c>
      <c r="F29" s="15"/>
      <c r="G29" s="15"/>
      <c r="H29" s="25"/>
      <c r="I29" s="22"/>
      <c r="J29" s="22"/>
      <c r="K29" s="22"/>
      <c r="L29" s="22"/>
      <c r="M29" s="15"/>
      <c r="N29" s="15"/>
      <c r="O29" s="15"/>
      <c r="P29" s="15"/>
    </row>
    <row r="30" spans="1:16" x14ac:dyDescent="0.3">
      <c r="A30" s="26">
        <v>0.25</v>
      </c>
      <c r="B30" s="15" t="s">
        <v>81</v>
      </c>
      <c r="C30" s="62" t="s">
        <v>81</v>
      </c>
      <c r="D30" s="15"/>
      <c r="E30" s="15"/>
      <c r="F30" s="2"/>
      <c r="G30" s="2"/>
      <c r="H30" s="25"/>
      <c r="I30" s="15"/>
      <c r="J30" s="15"/>
      <c r="K30" s="15"/>
      <c r="L30" s="15"/>
      <c r="M30" s="2"/>
      <c r="N30" s="2"/>
      <c r="O30" s="2"/>
      <c r="P30" s="2"/>
    </row>
    <row r="31" spans="1:16" x14ac:dyDescent="0.3">
      <c r="A31" s="26">
        <v>0.5</v>
      </c>
      <c r="B31" s="61" t="s">
        <v>82</v>
      </c>
      <c r="C31" s="30" t="s">
        <v>82</v>
      </c>
      <c r="D31" s="15"/>
      <c r="E31" s="15"/>
      <c r="F31" s="2"/>
      <c r="G31" s="2"/>
      <c r="H31" s="25"/>
      <c r="I31" s="15"/>
      <c r="J31" s="15"/>
      <c r="K31" s="15"/>
      <c r="L31" s="15"/>
      <c r="M31" s="2"/>
      <c r="N31" s="2"/>
      <c r="O31" s="2"/>
      <c r="P31" s="2"/>
    </row>
    <row r="32" spans="1:16" x14ac:dyDescent="0.3">
      <c r="A32" s="26">
        <v>0.75</v>
      </c>
      <c r="B32" s="61" t="s">
        <v>82</v>
      </c>
      <c r="C32" s="30" t="s">
        <v>82</v>
      </c>
      <c r="D32" s="15"/>
      <c r="E32" s="15"/>
      <c r="F32" s="2"/>
      <c r="G32" s="2"/>
      <c r="H32" s="25"/>
      <c r="I32" s="15"/>
      <c r="J32" s="15"/>
      <c r="K32" s="15"/>
      <c r="L32" s="15"/>
      <c r="M32" s="2"/>
      <c r="N32" s="2"/>
      <c r="O32" s="2"/>
      <c r="P32" s="2"/>
    </row>
    <row r="33" spans="1:19" x14ac:dyDescent="0.3">
      <c r="A33" s="25">
        <v>1</v>
      </c>
      <c r="B33" s="61" t="s">
        <v>83</v>
      </c>
      <c r="C33" s="30" t="s">
        <v>83</v>
      </c>
      <c r="D33" s="15"/>
      <c r="E33" s="15"/>
      <c r="F33" s="2"/>
      <c r="G33" s="2"/>
      <c r="H33" s="25"/>
      <c r="I33" s="15"/>
      <c r="J33" s="15"/>
      <c r="K33" s="15"/>
      <c r="L33" s="15"/>
      <c r="M33" s="2"/>
      <c r="N33" s="2"/>
      <c r="O33" s="2"/>
      <c r="P33" s="2"/>
    </row>
    <row r="34" spans="1:19" x14ac:dyDescent="0.3">
      <c r="S34" t="s">
        <v>187</v>
      </c>
    </row>
  </sheetData>
  <mergeCells count="3">
    <mergeCell ref="B26:E26"/>
    <mergeCell ref="B27:C27"/>
    <mergeCell ref="D27:E27"/>
  </mergeCells>
  <phoneticPr fontId="6" type="noConversion"/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E31A2F-06A5-4EA0-8313-FCA88EB0CCBC}">
  <dimension ref="A1:P33"/>
  <sheetViews>
    <sheetView topLeftCell="I1" zoomScale="69" workbookViewId="0">
      <selection activeCell="F18" sqref="F18"/>
    </sheetView>
  </sheetViews>
  <sheetFormatPr defaultRowHeight="14.4" x14ac:dyDescent="0.3"/>
  <cols>
    <col min="1" max="1" width="17.6640625" bestFit="1" customWidth="1"/>
    <col min="2" max="2" width="10.6640625" bestFit="1" customWidth="1"/>
    <col min="3" max="3" width="15.44140625" bestFit="1" customWidth="1"/>
    <col min="4" max="4" width="11.21875" bestFit="1" customWidth="1"/>
    <col min="5" max="5" width="14.88671875" bestFit="1" customWidth="1"/>
    <col min="7" max="7" width="15.44140625" bestFit="1" customWidth="1"/>
    <col min="9" max="9" width="17.33203125" bestFit="1" customWidth="1"/>
    <col min="10" max="12" width="10.6640625" bestFit="1" customWidth="1"/>
    <col min="13" max="14" width="11.21875" bestFit="1" customWidth="1"/>
    <col min="15" max="15" width="10.77734375" bestFit="1" customWidth="1"/>
    <col min="16" max="16" width="10.77734375" customWidth="1"/>
  </cols>
  <sheetData>
    <row r="1" spans="1:16" x14ac:dyDescent="0.3">
      <c r="A1" s="3" t="s">
        <v>262</v>
      </c>
      <c r="C1" s="3" t="s">
        <v>71</v>
      </c>
      <c r="E1" s="58" t="s">
        <v>326</v>
      </c>
      <c r="G1" s="83" t="s">
        <v>134</v>
      </c>
      <c r="I1" s="3" t="s">
        <v>217</v>
      </c>
      <c r="K1" s="3" t="s">
        <v>227</v>
      </c>
      <c r="L1" s="3" t="s">
        <v>228</v>
      </c>
      <c r="M1" s="3" t="s">
        <v>229</v>
      </c>
      <c r="N1" s="2"/>
      <c r="O1" s="3" t="s">
        <v>233</v>
      </c>
      <c r="P1" s="3" t="s">
        <v>234</v>
      </c>
    </row>
    <row r="2" spans="1:16" x14ac:dyDescent="0.3">
      <c r="A2" s="2" t="s">
        <v>55</v>
      </c>
      <c r="C2" s="42" t="s">
        <v>56</v>
      </c>
      <c r="G2" s="74" t="s">
        <v>323</v>
      </c>
      <c r="I2" s="42" t="s">
        <v>324</v>
      </c>
      <c r="K2">
        <v>1</v>
      </c>
      <c r="L2">
        <v>1</v>
      </c>
      <c r="M2">
        <v>0</v>
      </c>
      <c r="O2">
        <v>0</v>
      </c>
      <c r="P2">
        <v>1</v>
      </c>
    </row>
    <row r="3" spans="1:16" x14ac:dyDescent="0.3">
      <c r="A3" s="2" t="s">
        <v>291</v>
      </c>
    </row>
    <row r="4" spans="1:16" x14ac:dyDescent="0.3">
      <c r="A4" s="2" t="s">
        <v>110</v>
      </c>
    </row>
    <row r="5" spans="1:16" x14ac:dyDescent="0.3">
      <c r="A5" s="2" t="s">
        <v>84</v>
      </c>
    </row>
    <row r="26" spans="1:16" x14ac:dyDescent="0.3">
      <c r="B26" s="164"/>
      <c r="C26" s="164"/>
      <c r="D26" s="164"/>
      <c r="E26" s="164"/>
      <c r="F26" s="3"/>
      <c r="G26" s="3"/>
      <c r="H26" s="51"/>
      <c r="I26" s="161" t="s">
        <v>42</v>
      </c>
      <c r="J26" s="162"/>
      <c r="K26" s="162"/>
      <c r="L26" s="163"/>
      <c r="M26" s="154" t="s">
        <v>39</v>
      </c>
      <c r="N26" s="150"/>
      <c r="O26" s="150"/>
      <c r="P26" s="141"/>
    </row>
    <row r="27" spans="1:16" x14ac:dyDescent="0.3">
      <c r="A27" s="2"/>
      <c r="B27" s="140" t="s">
        <v>42</v>
      </c>
      <c r="C27" s="153"/>
      <c r="D27" s="154" t="s">
        <v>39</v>
      </c>
      <c r="E27" s="141"/>
      <c r="F27" s="3"/>
      <c r="G27" s="3"/>
      <c r="H27" s="51"/>
      <c r="I27" s="140" t="s">
        <v>37</v>
      </c>
      <c r="J27" s="141"/>
      <c r="K27" s="140" t="s">
        <v>38</v>
      </c>
      <c r="L27" s="153"/>
      <c r="M27" s="150" t="s">
        <v>37</v>
      </c>
      <c r="N27" s="141"/>
      <c r="O27" s="150" t="s">
        <v>38</v>
      </c>
      <c r="P27" s="141"/>
    </row>
    <row r="28" spans="1:16" x14ac:dyDescent="0.3">
      <c r="A28" s="2"/>
      <c r="B28" s="45" t="s">
        <v>37</v>
      </c>
      <c r="C28" s="46" t="s">
        <v>38</v>
      </c>
      <c r="D28" s="47" t="s">
        <v>37</v>
      </c>
      <c r="E28" s="47" t="s">
        <v>38</v>
      </c>
      <c r="F28" s="25"/>
      <c r="G28" s="25"/>
      <c r="H28" s="2"/>
      <c r="I28" s="27" t="s">
        <v>43</v>
      </c>
      <c r="J28" s="21" t="s">
        <v>44</v>
      </c>
      <c r="K28" s="21" t="s">
        <v>43</v>
      </c>
      <c r="L28" s="29" t="s">
        <v>44</v>
      </c>
      <c r="M28" s="21" t="s">
        <v>43</v>
      </c>
      <c r="N28" s="27" t="s">
        <v>44</v>
      </c>
      <c r="O28" s="21" t="s">
        <v>43</v>
      </c>
      <c r="P28" s="27" t="s">
        <v>44</v>
      </c>
    </row>
    <row r="29" spans="1:16" s="2" customFormat="1" ht="13.2" x14ac:dyDescent="0.25">
      <c r="A29" s="24">
        <v>0</v>
      </c>
      <c r="B29" s="70" t="s">
        <v>80</v>
      </c>
      <c r="C29" s="33" t="s">
        <v>80</v>
      </c>
      <c r="D29" s="15" t="s">
        <v>192</v>
      </c>
      <c r="E29" s="69" t="s">
        <v>325</v>
      </c>
      <c r="F29" s="15"/>
      <c r="G29" s="15"/>
      <c r="H29" s="24">
        <v>0</v>
      </c>
      <c r="I29" s="22" t="s">
        <v>80</v>
      </c>
      <c r="J29" s="68" t="s">
        <v>80</v>
      </c>
      <c r="K29" s="67" t="s">
        <v>80</v>
      </c>
      <c r="L29" s="33" t="s">
        <v>80</v>
      </c>
      <c r="M29" s="15" t="s">
        <v>194</v>
      </c>
      <c r="N29" s="15" t="s">
        <v>195</v>
      </c>
      <c r="O29" s="69" t="s">
        <v>327</v>
      </c>
      <c r="P29" s="15" t="s">
        <v>196</v>
      </c>
    </row>
    <row r="30" spans="1:16" x14ac:dyDescent="0.3">
      <c r="A30" s="26">
        <v>0.25</v>
      </c>
      <c r="B30" s="61" t="s">
        <v>81</v>
      </c>
      <c r="C30" s="30" t="s">
        <v>81</v>
      </c>
      <c r="D30" s="15"/>
      <c r="E30" s="15"/>
      <c r="F30" s="2"/>
      <c r="G30" s="2"/>
      <c r="H30" s="26">
        <v>0.25</v>
      </c>
      <c r="I30" s="15" t="s">
        <v>81</v>
      </c>
      <c r="J30" s="44" t="s">
        <v>82</v>
      </c>
      <c r="K30" s="15" t="s">
        <v>81</v>
      </c>
      <c r="L30" s="30" t="s">
        <v>81</v>
      </c>
      <c r="M30" s="2"/>
      <c r="N30" s="2"/>
      <c r="O30" s="2"/>
      <c r="P30" s="2"/>
    </row>
    <row r="31" spans="1:16" x14ac:dyDescent="0.3">
      <c r="A31" s="26">
        <v>0.5</v>
      </c>
      <c r="B31" s="61" t="s">
        <v>82</v>
      </c>
      <c r="C31" s="30" t="s">
        <v>81</v>
      </c>
      <c r="D31" s="15"/>
      <c r="E31" s="15"/>
      <c r="F31" s="2"/>
      <c r="G31" s="2"/>
      <c r="H31" s="26">
        <v>0.5</v>
      </c>
      <c r="I31" s="15" t="s">
        <v>82</v>
      </c>
      <c r="J31" s="44" t="s">
        <v>82</v>
      </c>
      <c r="K31" s="15" t="s">
        <v>81</v>
      </c>
      <c r="L31" s="30" t="s">
        <v>81</v>
      </c>
      <c r="M31" s="2"/>
      <c r="N31" s="2"/>
      <c r="O31" s="2"/>
      <c r="P31" s="2"/>
    </row>
    <row r="32" spans="1:16" x14ac:dyDescent="0.3">
      <c r="A32" s="26">
        <v>0.75</v>
      </c>
      <c r="B32" s="61" t="s">
        <v>82</v>
      </c>
      <c r="C32" s="30" t="s">
        <v>82</v>
      </c>
      <c r="D32" s="15"/>
      <c r="E32" s="15"/>
      <c r="F32" s="2"/>
      <c r="G32" s="2"/>
      <c r="H32" s="26">
        <v>0.75</v>
      </c>
      <c r="I32" s="15" t="s">
        <v>82</v>
      </c>
      <c r="J32" s="44" t="s">
        <v>82</v>
      </c>
      <c r="K32" s="15" t="s">
        <v>82</v>
      </c>
      <c r="L32" s="30" t="s">
        <v>82</v>
      </c>
      <c r="M32" s="2"/>
      <c r="N32" s="2"/>
      <c r="O32" s="2"/>
      <c r="P32" s="2"/>
    </row>
    <row r="33" spans="1:16" x14ac:dyDescent="0.3">
      <c r="A33" s="25">
        <v>1</v>
      </c>
      <c r="B33" s="61" t="s">
        <v>83</v>
      </c>
      <c r="C33" s="30" t="s">
        <v>83</v>
      </c>
      <c r="D33" s="15"/>
      <c r="E33" s="15"/>
      <c r="F33" s="2"/>
      <c r="G33" s="2"/>
      <c r="H33" s="26">
        <v>1</v>
      </c>
      <c r="I33" s="31" t="s">
        <v>83</v>
      </c>
      <c r="J33" s="44" t="s">
        <v>83</v>
      </c>
      <c r="K33" s="15" t="s">
        <v>82</v>
      </c>
      <c r="L33" s="30" t="s">
        <v>83</v>
      </c>
      <c r="M33" s="2"/>
      <c r="N33" s="2"/>
      <c r="O33" s="2"/>
      <c r="P33" s="2"/>
    </row>
  </sheetData>
  <mergeCells count="9">
    <mergeCell ref="B26:E26"/>
    <mergeCell ref="I26:L26"/>
    <mergeCell ref="M26:P26"/>
    <mergeCell ref="B27:C27"/>
    <mergeCell ref="D27:E27"/>
    <mergeCell ref="I27:J27"/>
    <mergeCell ref="K27:L27"/>
    <mergeCell ref="M27:N27"/>
    <mergeCell ref="O27:P27"/>
  </mergeCells>
  <phoneticPr fontId="6" type="noConversion"/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917B06-D953-4413-BE2E-25B8C01F26B4}">
  <dimension ref="A1:P33"/>
  <sheetViews>
    <sheetView topLeftCell="B1" zoomScale="72" workbookViewId="0">
      <selection activeCell="C40" sqref="C40"/>
    </sheetView>
  </sheetViews>
  <sheetFormatPr defaultRowHeight="14.4" x14ac:dyDescent="0.3"/>
  <cols>
    <col min="1" max="1" width="17.6640625" bestFit="1" customWidth="1"/>
    <col min="2" max="2" width="10.6640625" bestFit="1" customWidth="1"/>
    <col min="3" max="3" width="15.44140625" bestFit="1" customWidth="1"/>
    <col min="4" max="4" width="11.21875" bestFit="1" customWidth="1"/>
    <col min="5" max="5" width="15.109375" bestFit="1" customWidth="1"/>
    <col min="7" max="7" width="15.44140625" bestFit="1" customWidth="1"/>
    <col min="9" max="9" width="14" bestFit="1" customWidth="1"/>
    <col min="10" max="10" width="10.6640625" bestFit="1" customWidth="1"/>
    <col min="11" max="11" width="11.21875" bestFit="1" customWidth="1"/>
    <col min="12" max="12" width="10.6640625" bestFit="1" customWidth="1"/>
    <col min="13" max="14" width="11.21875" bestFit="1" customWidth="1"/>
    <col min="15" max="15" width="10.77734375" bestFit="1" customWidth="1"/>
    <col min="16" max="16" width="10.77734375" customWidth="1"/>
  </cols>
  <sheetData>
    <row r="1" spans="1:14" x14ac:dyDescent="0.3">
      <c r="A1" s="3" t="s">
        <v>111</v>
      </c>
      <c r="C1" s="3" t="s">
        <v>71</v>
      </c>
      <c r="E1" s="58" t="s">
        <v>190</v>
      </c>
      <c r="G1" s="83" t="s">
        <v>134</v>
      </c>
      <c r="I1" s="3" t="s">
        <v>227</v>
      </c>
      <c r="J1" s="3" t="s">
        <v>228</v>
      </c>
      <c r="K1" s="3" t="s">
        <v>229</v>
      </c>
      <c r="L1" s="2"/>
      <c r="M1" s="3" t="s">
        <v>233</v>
      </c>
      <c r="N1" s="3" t="s">
        <v>234</v>
      </c>
    </row>
    <row r="2" spans="1:14" s="2" customFormat="1" ht="13.2" x14ac:dyDescent="0.25">
      <c r="A2" s="2" t="s">
        <v>55</v>
      </c>
      <c r="C2" s="42" t="s">
        <v>56</v>
      </c>
      <c r="G2" s="74" t="s">
        <v>191</v>
      </c>
      <c r="I2" s="2" t="s">
        <v>331</v>
      </c>
      <c r="J2" s="2" t="s">
        <v>282</v>
      </c>
      <c r="K2" s="2" t="s">
        <v>330</v>
      </c>
      <c r="M2" s="2" t="s">
        <v>328</v>
      </c>
      <c r="N2" s="2" t="s">
        <v>329</v>
      </c>
    </row>
    <row r="3" spans="1:14" x14ac:dyDescent="0.3">
      <c r="A3" s="2" t="s">
        <v>290</v>
      </c>
    </row>
    <row r="4" spans="1:14" x14ac:dyDescent="0.3">
      <c r="A4" s="2" t="s">
        <v>110</v>
      </c>
    </row>
    <row r="5" spans="1:14" x14ac:dyDescent="0.3">
      <c r="A5" s="2" t="s">
        <v>84</v>
      </c>
    </row>
    <row r="26" spans="1:16" x14ac:dyDescent="0.3"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</row>
    <row r="27" spans="1:16" x14ac:dyDescent="0.3">
      <c r="A27" s="2"/>
      <c r="B27" s="140" t="s">
        <v>42</v>
      </c>
      <c r="C27" s="153"/>
      <c r="D27" s="154" t="s">
        <v>39</v>
      </c>
      <c r="E27" s="141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</row>
    <row r="28" spans="1:16" x14ac:dyDescent="0.3">
      <c r="A28" s="2"/>
      <c r="B28" s="45" t="s">
        <v>37</v>
      </c>
      <c r="C28" s="46" t="s">
        <v>38</v>
      </c>
      <c r="D28" s="47" t="s">
        <v>37</v>
      </c>
      <c r="E28" s="47" t="s">
        <v>38</v>
      </c>
      <c r="F28" s="25"/>
      <c r="G28" s="25"/>
      <c r="H28" s="2"/>
      <c r="I28" s="25"/>
      <c r="J28" s="25"/>
      <c r="K28" s="25"/>
      <c r="L28" s="25"/>
      <c r="M28" s="25"/>
      <c r="N28" s="25"/>
      <c r="O28" s="25"/>
      <c r="P28" s="25"/>
    </row>
    <row r="29" spans="1:16" s="2" customFormat="1" ht="13.2" x14ac:dyDescent="0.25">
      <c r="A29" s="24">
        <v>0</v>
      </c>
      <c r="B29" s="70" t="s">
        <v>80</v>
      </c>
      <c r="C29" s="33" t="s">
        <v>80</v>
      </c>
      <c r="D29" s="85" t="s">
        <v>192</v>
      </c>
      <c r="E29" s="15" t="s">
        <v>193</v>
      </c>
      <c r="F29" s="15"/>
      <c r="G29" s="15"/>
      <c r="H29" s="25"/>
      <c r="I29" s="22"/>
      <c r="J29" s="22"/>
      <c r="K29" s="22"/>
      <c r="L29" s="22"/>
      <c r="M29" s="15"/>
      <c r="N29" s="15"/>
      <c r="O29" s="15"/>
      <c r="P29" s="15"/>
    </row>
    <row r="30" spans="1:16" x14ac:dyDescent="0.3">
      <c r="A30" s="26">
        <v>0.25</v>
      </c>
      <c r="B30" s="61" t="s">
        <v>81</v>
      </c>
      <c r="C30" s="30" t="s">
        <v>81</v>
      </c>
      <c r="D30" s="15"/>
      <c r="E30" s="15"/>
      <c r="F30" s="2"/>
      <c r="G30" s="2"/>
      <c r="H30" s="25"/>
      <c r="I30" s="15"/>
      <c r="J30" s="15"/>
      <c r="K30" s="15"/>
      <c r="L30" s="15"/>
      <c r="M30" s="2"/>
      <c r="N30" s="2"/>
      <c r="O30" s="2"/>
      <c r="P30" s="2"/>
    </row>
    <row r="31" spans="1:16" x14ac:dyDescent="0.3">
      <c r="A31" s="26">
        <v>0.5</v>
      </c>
      <c r="B31" s="61" t="s">
        <v>82</v>
      </c>
      <c r="C31" s="30" t="s">
        <v>81</v>
      </c>
      <c r="D31" s="15"/>
      <c r="E31" s="15"/>
      <c r="F31" s="2"/>
      <c r="G31" s="2"/>
      <c r="H31" s="25"/>
      <c r="I31" s="15"/>
      <c r="J31" s="15"/>
      <c r="K31" s="15"/>
      <c r="L31" s="15"/>
      <c r="M31" s="2"/>
      <c r="N31" s="2"/>
      <c r="O31" s="2"/>
      <c r="P31" s="2"/>
    </row>
    <row r="32" spans="1:16" x14ac:dyDescent="0.3">
      <c r="A32" s="26">
        <v>0.75</v>
      </c>
      <c r="B32" s="61" t="s">
        <v>82</v>
      </c>
      <c r="C32" s="30" t="s">
        <v>82</v>
      </c>
      <c r="D32" s="15"/>
      <c r="E32" s="15"/>
      <c r="F32" s="2"/>
      <c r="G32" s="2"/>
      <c r="H32" s="25"/>
      <c r="I32" s="15"/>
      <c r="J32" s="15"/>
      <c r="K32" s="15"/>
      <c r="L32" s="15"/>
      <c r="M32" s="2"/>
      <c r="N32" s="2"/>
      <c r="O32" s="2"/>
      <c r="P32" s="2"/>
    </row>
    <row r="33" spans="1:16" x14ac:dyDescent="0.3">
      <c r="A33" s="25">
        <v>1</v>
      </c>
      <c r="B33" s="61" t="s">
        <v>83</v>
      </c>
      <c r="C33" s="30" t="s">
        <v>83</v>
      </c>
      <c r="D33" s="15"/>
      <c r="E33" s="15"/>
      <c r="F33" s="2"/>
      <c r="G33" s="2"/>
      <c r="H33" s="25"/>
      <c r="I33" s="15"/>
      <c r="J33" s="15"/>
      <c r="K33" s="15"/>
      <c r="L33" s="15"/>
      <c r="M33" s="2"/>
      <c r="N33" s="2"/>
      <c r="O33" s="2"/>
      <c r="P33" s="2"/>
    </row>
  </sheetData>
  <mergeCells count="2">
    <mergeCell ref="B27:C27"/>
    <mergeCell ref="D27:E27"/>
  </mergeCells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16B0E3-FC49-48AB-AA46-5AC1D8421665}">
  <dimension ref="A1:T46"/>
  <sheetViews>
    <sheetView tabSelected="1" topLeftCell="K3" zoomScale="80" zoomScaleNormal="80" workbookViewId="0">
      <selection activeCell="M11" sqref="M11"/>
    </sheetView>
  </sheetViews>
  <sheetFormatPr defaultRowHeight="14.4" x14ac:dyDescent="0.3"/>
  <cols>
    <col min="1" max="1" width="18" bestFit="1" customWidth="1"/>
    <col min="2" max="2" width="11.6640625" bestFit="1" customWidth="1"/>
    <col min="3" max="3" width="18.21875" bestFit="1" customWidth="1"/>
    <col min="4" max="4" width="11.6640625" customWidth="1"/>
    <col min="5" max="5" width="16" bestFit="1" customWidth="1"/>
    <col min="6" max="6" width="14.21875" bestFit="1" customWidth="1"/>
    <col min="7" max="7" width="15.33203125" bestFit="1" customWidth="1"/>
    <col min="8" max="8" width="14.77734375" bestFit="1" customWidth="1"/>
    <col min="9" max="9" width="25.77734375" bestFit="1" customWidth="1"/>
    <col min="10" max="10" width="38.21875" bestFit="1" customWidth="1"/>
    <col min="11" max="11" width="15.88671875" bestFit="1" customWidth="1"/>
    <col min="12" max="12" width="25.77734375" bestFit="1" customWidth="1"/>
    <col min="13" max="13" width="38.21875" bestFit="1" customWidth="1"/>
    <col min="14" max="14" width="14.77734375" bestFit="1" customWidth="1"/>
    <col min="15" max="15" width="38.21875" bestFit="1" customWidth="1"/>
    <col min="16" max="16" width="14.77734375" bestFit="1" customWidth="1"/>
    <col min="17" max="17" width="8.109375" bestFit="1" customWidth="1"/>
    <col min="18" max="18" width="34.21875" bestFit="1" customWidth="1"/>
    <col min="19" max="19" width="8.109375" bestFit="1" customWidth="1"/>
  </cols>
  <sheetData>
    <row r="1" spans="1:20" x14ac:dyDescent="0.3">
      <c r="A1" s="3" t="s">
        <v>356</v>
      </c>
      <c r="C1" s="3" t="s">
        <v>71</v>
      </c>
      <c r="E1" s="3" t="s">
        <v>218</v>
      </c>
      <c r="G1" s="2" t="s">
        <v>333</v>
      </c>
      <c r="H1" s="3" t="s">
        <v>134</v>
      </c>
      <c r="J1" s="3" t="s">
        <v>217</v>
      </c>
      <c r="L1" s="3" t="s">
        <v>227</v>
      </c>
      <c r="M1" s="3" t="s">
        <v>228</v>
      </c>
      <c r="N1" s="3" t="s">
        <v>229</v>
      </c>
      <c r="O1" s="2"/>
      <c r="P1" s="3" t="s">
        <v>233</v>
      </c>
      <c r="Q1" s="3" t="s">
        <v>234</v>
      </c>
    </row>
    <row r="2" spans="1:20" s="2" customFormat="1" ht="13.2" x14ac:dyDescent="0.25">
      <c r="A2" s="2" t="s">
        <v>55</v>
      </c>
      <c r="C2" s="42" t="s">
        <v>56</v>
      </c>
      <c r="E2" s="123">
        <v>3.6720000000000001E-9</v>
      </c>
      <c r="H2" s="74" t="s">
        <v>335</v>
      </c>
      <c r="J2" s="15" t="s">
        <v>342</v>
      </c>
      <c r="L2" s="2">
        <v>1</v>
      </c>
      <c r="M2" s="2">
        <v>1</v>
      </c>
      <c r="N2" s="2">
        <v>0</v>
      </c>
      <c r="P2" s="2">
        <v>0</v>
      </c>
      <c r="Q2" s="2">
        <v>1</v>
      </c>
    </row>
    <row r="3" spans="1:20" x14ac:dyDescent="0.3">
      <c r="A3" s="2" t="s">
        <v>357</v>
      </c>
    </row>
    <row r="4" spans="1:20" x14ac:dyDescent="0.3">
      <c r="A4" s="2" t="s">
        <v>54</v>
      </c>
    </row>
    <row r="6" spans="1:20" x14ac:dyDescent="0.3">
      <c r="A6" s="2"/>
      <c r="B6" s="155" t="s">
        <v>355</v>
      </c>
      <c r="C6" s="151"/>
      <c r="D6" s="151"/>
      <c r="E6" s="151"/>
      <c r="F6" s="151"/>
      <c r="G6" s="152"/>
      <c r="H6" s="3"/>
      <c r="I6" s="140" t="s">
        <v>27</v>
      </c>
      <c r="J6" s="150"/>
      <c r="K6" s="141"/>
      <c r="L6" s="140" t="s">
        <v>225</v>
      </c>
      <c r="M6" s="150"/>
      <c r="N6" s="141"/>
      <c r="O6" s="140" t="s">
        <v>241</v>
      </c>
      <c r="P6" s="141"/>
    </row>
    <row r="7" spans="1:20" x14ac:dyDescent="0.3">
      <c r="A7" s="2"/>
      <c r="B7" s="140" t="s">
        <v>42</v>
      </c>
      <c r="C7" s="141"/>
      <c r="D7" s="150" t="s">
        <v>206</v>
      </c>
      <c r="E7" s="153"/>
      <c r="F7" s="140" t="s">
        <v>334</v>
      </c>
      <c r="G7" s="141"/>
      <c r="H7" s="3"/>
      <c r="I7" s="11" t="s">
        <v>17</v>
      </c>
      <c r="J7" s="11" t="s">
        <v>208</v>
      </c>
      <c r="K7" s="13" t="s">
        <v>353</v>
      </c>
      <c r="L7" s="11" t="s">
        <v>17</v>
      </c>
      <c r="M7" s="11" t="s">
        <v>208</v>
      </c>
      <c r="N7" s="13" t="s">
        <v>353</v>
      </c>
      <c r="O7" s="11" t="s">
        <v>208</v>
      </c>
      <c r="P7" s="13" t="s">
        <v>353</v>
      </c>
      <c r="Q7" s="3"/>
      <c r="T7" s="3"/>
    </row>
    <row r="8" spans="1:20" x14ac:dyDescent="0.3">
      <c r="A8" s="2"/>
      <c r="B8" s="45" t="s">
        <v>37</v>
      </c>
      <c r="C8" s="47" t="s">
        <v>38</v>
      </c>
      <c r="D8" s="47" t="s">
        <v>37</v>
      </c>
      <c r="E8" s="46" t="s">
        <v>38</v>
      </c>
      <c r="F8" s="2" t="s">
        <v>46</v>
      </c>
      <c r="G8" s="2">
        <v>87</v>
      </c>
      <c r="H8" s="99"/>
      <c r="I8" s="133" t="s">
        <v>1</v>
      </c>
      <c r="J8" s="4" t="s">
        <v>209</v>
      </c>
      <c r="K8" s="2" t="s">
        <v>343</v>
      </c>
      <c r="L8" s="134">
        <v>3.9999999999999998E-7</v>
      </c>
      <c r="M8" s="87">
        <v>0.2</v>
      </c>
      <c r="N8" s="2">
        <v>0.70930000000000004</v>
      </c>
      <c r="O8" s="87">
        <v>0.8</v>
      </c>
      <c r="P8" s="2">
        <v>0.91059999999999997</v>
      </c>
      <c r="Q8" s="3"/>
      <c r="T8" s="3"/>
    </row>
    <row r="9" spans="1:20" x14ac:dyDescent="0.3">
      <c r="A9" s="24">
        <v>0</v>
      </c>
      <c r="B9" s="81">
        <v>60.05</v>
      </c>
      <c r="C9" s="72">
        <v>50.84</v>
      </c>
      <c r="D9" s="80">
        <v>67.686899999999994</v>
      </c>
      <c r="E9" s="30">
        <v>70.011420000000001</v>
      </c>
      <c r="F9" s="2" t="s">
        <v>38</v>
      </c>
      <c r="G9" s="2">
        <v>127</v>
      </c>
      <c r="H9" s="100"/>
      <c r="I9" s="133" t="s">
        <v>2</v>
      </c>
      <c r="J9" s="4" t="s">
        <v>210</v>
      </c>
      <c r="K9" s="2" t="s">
        <v>344</v>
      </c>
      <c r="L9" s="135">
        <v>3.9999999999999999E-16</v>
      </c>
      <c r="M9" s="4">
        <v>0.03</v>
      </c>
      <c r="N9" s="2">
        <v>5.5559999999999998E-2</v>
      </c>
      <c r="O9" s="133">
        <v>1.4</v>
      </c>
      <c r="P9" s="2">
        <v>0.6744</v>
      </c>
      <c r="Q9" s="2"/>
      <c r="T9" s="2"/>
    </row>
    <row r="10" spans="1:20" x14ac:dyDescent="0.3">
      <c r="A10" s="26">
        <v>0.25</v>
      </c>
      <c r="B10" s="31">
        <v>63.034999999999997</v>
      </c>
      <c r="C10" s="44">
        <v>64.084999999999994</v>
      </c>
      <c r="D10" s="15"/>
      <c r="E10" s="30"/>
      <c r="F10" s="52" t="s">
        <v>47</v>
      </c>
      <c r="G10" s="53">
        <f>676-(G8+G9)</f>
        <v>462</v>
      </c>
      <c r="H10" s="15"/>
      <c r="I10" s="133" t="s">
        <v>3</v>
      </c>
      <c r="J10" s="4" t="s">
        <v>211</v>
      </c>
      <c r="K10" s="2" t="s">
        <v>345</v>
      </c>
      <c r="L10" s="135">
        <v>9.9999999999999995E-8</v>
      </c>
      <c r="M10" s="4">
        <v>7.0000000000000007E-2</v>
      </c>
      <c r="N10" s="2">
        <v>0.5595</v>
      </c>
      <c r="O10" s="133">
        <v>1.3</v>
      </c>
      <c r="P10" s="2">
        <v>1.125</v>
      </c>
      <c r="Q10" s="2"/>
      <c r="T10" s="2"/>
    </row>
    <row r="11" spans="1:20" x14ac:dyDescent="0.3">
      <c r="A11" s="26">
        <v>0.5</v>
      </c>
      <c r="B11" s="31">
        <v>67.13</v>
      </c>
      <c r="C11" s="44">
        <v>71.02</v>
      </c>
      <c r="D11" s="15"/>
      <c r="E11" s="30"/>
      <c r="F11" s="2" t="s">
        <v>186</v>
      </c>
      <c r="G11" s="3">
        <f>SUM(G8:G9)</f>
        <v>214</v>
      </c>
      <c r="H11" s="15"/>
      <c r="I11" s="133" t="s">
        <v>4</v>
      </c>
      <c r="J11" s="4" t="s">
        <v>212</v>
      </c>
      <c r="K11" s="2" t="s">
        <v>346</v>
      </c>
      <c r="L11" s="135">
        <v>6.0000000000000003E-12</v>
      </c>
      <c r="M11" s="4">
        <v>0.1</v>
      </c>
      <c r="N11" s="2">
        <v>7.707E-2</v>
      </c>
      <c r="O11" s="133">
        <v>0.8</v>
      </c>
      <c r="P11" s="2">
        <v>0.6804</v>
      </c>
      <c r="Q11" s="2"/>
      <c r="T11" s="2"/>
    </row>
    <row r="12" spans="1:20" x14ac:dyDescent="0.3">
      <c r="A12" s="26">
        <v>0.75</v>
      </c>
      <c r="B12" s="31">
        <v>71.349999999999994</v>
      </c>
      <c r="C12" s="44">
        <v>76.150000000000006</v>
      </c>
      <c r="D12" s="15"/>
      <c r="E12" s="15"/>
      <c r="H12" s="15"/>
      <c r="I12" s="133" t="s">
        <v>5</v>
      </c>
      <c r="J12" s="4" t="s">
        <v>214</v>
      </c>
      <c r="K12" s="2" t="s">
        <v>347</v>
      </c>
      <c r="L12" s="135">
        <v>6.0000000000000002E-6</v>
      </c>
      <c r="M12" s="4">
        <v>0.1</v>
      </c>
      <c r="N12" s="2">
        <v>0.26190000000000002</v>
      </c>
      <c r="O12" s="133">
        <v>4.5999999999999996</v>
      </c>
      <c r="P12" s="2">
        <v>0.60729999999999995</v>
      </c>
      <c r="Q12" s="2"/>
      <c r="T12" s="2"/>
    </row>
    <row r="13" spans="1:20" x14ac:dyDescent="0.3">
      <c r="A13" s="25">
        <v>1</v>
      </c>
      <c r="B13" s="31">
        <v>86.76</v>
      </c>
      <c r="C13" s="44">
        <v>86</v>
      </c>
      <c r="D13" s="15"/>
      <c r="E13" s="15"/>
      <c r="F13" s="100"/>
      <c r="G13" s="100"/>
      <c r="H13" s="15"/>
      <c r="I13" s="133" t="s">
        <v>6</v>
      </c>
      <c r="J13" s="4" t="s">
        <v>213</v>
      </c>
      <c r="K13" s="2" t="s">
        <v>348</v>
      </c>
      <c r="L13" s="135">
        <v>3.0000000000000001E-6</v>
      </c>
      <c r="M13" s="4">
        <v>0.1</v>
      </c>
      <c r="N13" s="2">
        <v>0.45219999999999999</v>
      </c>
      <c r="O13" s="133">
        <v>1.5</v>
      </c>
      <c r="P13" s="2">
        <v>1.3360000000000001</v>
      </c>
      <c r="Q13" s="2"/>
      <c r="T13" s="2"/>
    </row>
    <row r="14" spans="1:20" x14ac:dyDescent="0.3">
      <c r="I14" s="133" t="s">
        <v>7</v>
      </c>
      <c r="J14" s="4" t="s">
        <v>215</v>
      </c>
      <c r="K14" s="2" t="s">
        <v>349</v>
      </c>
      <c r="L14" s="136" t="s">
        <v>226</v>
      </c>
      <c r="M14" s="114">
        <v>2.0000000000000001E-9</v>
      </c>
      <c r="N14" s="114">
        <v>6.8230000000000001E-9</v>
      </c>
      <c r="O14" s="138" t="s">
        <v>250</v>
      </c>
      <c r="P14" s="82">
        <v>4.6749999999999998</v>
      </c>
      <c r="Q14" s="2"/>
      <c r="T14" s="2"/>
    </row>
    <row r="15" spans="1:20" x14ac:dyDescent="0.3">
      <c r="I15" s="88" t="s">
        <v>26</v>
      </c>
      <c r="J15" s="88" t="s">
        <v>26</v>
      </c>
      <c r="K15" s="2" t="s">
        <v>350</v>
      </c>
      <c r="L15" s="137">
        <v>1E-22</v>
      </c>
      <c r="M15" s="88">
        <v>0.05</v>
      </c>
      <c r="N15" s="123">
        <v>3.3149999999999999E-2</v>
      </c>
      <c r="O15" s="88">
        <v>0.6</v>
      </c>
      <c r="P15" s="82">
        <v>0.29330000000000001</v>
      </c>
      <c r="Q15" s="2"/>
      <c r="T15" s="2"/>
    </row>
    <row r="16" spans="1:20" x14ac:dyDescent="0.3">
      <c r="J16" s="2"/>
      <c r="K16" s="2"/>
      <c r="L16" s="2"/>
      <c r="M16" s="123"/>
      <c r="N16" s="2"/>
      <c r="O16" s="2"/>
      <c r="P16" s="2"/>
      <c r="Q16" s="2"/>
      <c r="T16" s="2"/>
    </row>
    <row r="40" spans="1:5" x14ac:dyDescent="0.3">
      <c r="A40" s="2"/>
      <c r="B40" s="140" t="s">
        <v>42</v>
      </c>
      <c r="C40" s="153"/>
      <c r="D40" s="154" t="s">
        <v>39</v>
      </c>
      <c r="E40" s="141"/>
    </row>
    <row r="41" spans="1:5" x14ac:dyDescent="0.3">
      <c r="A41" s="2"/>
      <c r="B41" s="45" t="s">
        <v>37</v>
      </c>
      <c r="C41" s="46" t="s">
        <v>38</v>
      </c>
      <c r="D41" s="47" t="s">
        <v>37</v>
      </c>
      <c r="E41" s="47" t="s">
        <v>38</v>
      </c>
    </row>
    <row r="42" spans="1:5" x14ac:dyDescent="0.3">
      <c r="A42" s="24">
        <v>0</v>
      </c>
      <c r="B42" s="70" t="s">
        <v>339</v>
      </c>
      <c r="C42" s="73" t="s">
        <v>336</v>
      </c>
      <c r="D42" s="15" t="s">
        <v>341</v>
      </c>
      <c r="E42" s="69" t="s">
        <v>301</v>
      </c>
    </row>
    <row r="43" spans="1:5" x14ac:dyDescent="0.3">
      <c r="A43" s="26">
        <v>0.25</v>
      </c>
      <c r="B43" s="44" t="s">
        <v>340</v>
      </c>
      <c r="C43" s="62" t="s">
        <v>295</v>
      </c>
      <c r="D43" s="15"/>
      <c r="E43" s="15"/>
    </row>
    <row r="44" spans="1:5" x14ac:dyDescent="0.3">
      <c r="A44" s="26">
        <v>0.5</v>
      </c>
      <c r="B44" s="44" t="s">
        <v>63</v>
      </c>
      <c r="C44" s="62" t="s">
        <v>296</v>
      </c>
      <c r="D44" s="15"/>
      <c r="E44" s="15"/>
    </row>
    <row r="45" spans="1:5" x14ac:dyDescent="0.3">
      <c r="A45" s="26">
        <v>0.75</v>
      </c>
      <c r="B45" s="44" t="s">
        <v>106</v>
      </c>
      <c r="C45" s="62" t="s">
        <v>337</v>
      </c>
      <c r="D45" s="15"/>
      <c r="E45" s="15"/>
    </row>
    <row r="46" spans="1:5" x14ac:dyDescent="0.3">
      <c r="A46" s="25">
        <v>1</v>
      </c>
      <c r="B46" s="44" t="s">
        <v>59</v>
      </c>
      <c r="C46" s="62" t="s">
        <v>338</v>
      </c>
      <c r="D46" s="15"/>
      <c r="E46" s="15"/>
    </row>
  </sheetData>
  <mergeCells count="9">
    <mergeCell ref="B6:G6"/>
    <mergeCell ref="I6:K6"/>
    <mergeCell ref="L6:N6"/>
    <mergeCell ref="O6:P6"/>
    <mergeCell ref="B40:C40"/>
    <mergeCell ref="D40:E40"/>
    <mergeCell ref="B7:C7"/>
    <mergeCell ref="D7:E7"/>
    <mergeCell ref="F7:G7"/>
  </mergeCells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68697D-5297-4803-89A6-C73E432D6876}">
  <dimension ref="A1:T46"/>
  <sheetViews>
    <sheetView topLeftCell="A15" zoomScale="63" zoomScaleNormal="55" workbookViewId="0">
      <selection activeCell="L52" sqref="L52"/>
    </sheetView>
  </sheetViews>
  <sheetFormatPr defaultRowHeight="14.4" x14ac:dyDescent="0.3"/>
  <cols>
    <col min="1" max="1" width="18" bestFit="1" customWidth="1"/>
    <col min="2" max="2" width="11.6640625" bestFit="1" customWidth="1"/>
    <col min="3" max="3" width="18.21875" bestFit="1" customWidth="1"/>
    <col min="4" max="4" width="11.6640625" customWidth="1"/>
    <col min="5" max="5" width="16" bestFit="1" customWidth="1"/>
    <col min="6" max="7" width="14.21875" bestFit="1" customWidth="1"/>
    <col min="8" max="8" width="14.77734375" bestFit="1" customWidth="1"/>
    <col min="9" max="9" width="20.6640625" bestFit="1" customWidth="1"/>
    <col min="10" max="10" width="36.33203125" bestFit="1" customWidth="1"/>
    <col min="11" max="11" width="15.88671875" bestFit="1" customWidth="1"/>
    <col min="12" max="12" width="24.109375" bestFit="1" customWidth="1"/>
    <col min="13" max="13" width="36.33203125" bestFit="1" customWidth="1"/>
    <col min="14" max="14" width="12.6640625" bestFit="1" customWidth="1"/>
    <col min="15" max="15" width="36.33203125" bestFit="1" customWidth="1"/>
    <col min="16" max="16" width="12.6640625" bestFit="1" customWidth="1"/>
    <col min="17" max="17" width="8.109375" bestFit="1" customWidth="1"/>
    <col min="18" max="18" width="34.21875" bestFit="1" customWidth="1"/>
    <col min="19" max="19" width="8.109375" bestFit="1" customWidth="1"/>
  </cols>
  <sheetData>
    <row r="1" spans="1:20" x14ac:dyDescent="0.3">
      <c r="A1" s="3" t="s">
        <v>332</v>
      </c>
      <c r="C1" s="3" t="s">
        <v>71</v>
      </c>
      <c r="E1" s="3" t="s">
        <v>218</v>
      </c>
      <c r="G1" s="2" t="s">
        <v>333</v>
      </c>
      <c r="H1" s="3" t="s">
        <v>134</v>
      </c>
      <c r="J1" s="3" t="s">
        <v>217</v>
      </c>
      <c r="L1" s="3" t="s">
        <v>227</v>
      </c>
      <c r="M1" s="3" t="s">
        <v>228</v>
      </c>
      <c r="N1" s="3" t="s">
        <v>229</v>
      </c>
      <c r="O1" s="2"/>
      <c r="P1" s="3" t="s">
        <v>233</v>
      </c>
      <c r="Q1" s="3" t="s">
        <v>234</v>
      </c>
    </row>
    <row r="2" spans="1:20" s="2" customFormat="1" ht="13.2" x14ac:dyDescent="0.25">
      <c r="A2" s="2" t="s">
        <v>55</v>
      </c>
      <c r="C2" s="42" t="s">
        <v>56</v>
      </c>
      <c r="E2" s="123">
        <v>3.2870000000000003E-7</v>
      </c>
      <c r="H2" s="74" t="s">
        <v>335</v>
      </c>
      <c r="J2" s="22" t="s">
        <v>352</v>
      </c>
      <c r="L2" s="2">
        <v>1</v>
      </c>
      <c r="M2" s="2">
        <v>1</v>
      </c>
      <c r="N2" s="2">
        <v>0</v>
      </c>
      <c r="P2" s="2">
        <v>0</v>
      </c>
      <c r="Q2" s="2">
        <v>1</v>
      </c>
    </row>
    <row r="3" spans="1:20" x14ac:dyDescent="0.3">
      <c r="A3" s="2" t="s">
        <v>201</v>
      </c>
    </row>
    <row r="4" spans="1:20" x14ac:dyDescent="0.3">
      <c r="A4" s="2" t="s">
        <v>54</v>
      </c>
    </row>
    <row r="6" spans="1:20" x14ac:dyDescent="0.3">
      <c r="A6" s="2"/>
      <c r="B6" s="155" t="s">
        <v>351</v>
      </c>
      <c r="C6" s="151"/>
      <c r="D6" s="151"/>
      <c r="E6" s="151"/>
      <c r="F6" s="151"/>
      <c r="G6" s="152"/>
      <c r="H6" s="3"/>
      <c r="I6" s="140" t="s">
        <v>27</v>
      </c>
      <c r="J6" s="150"/>
      <c r="K6" s="141"/>
      <c r="L6" s="140" t="s">
        <v>225</v>
      </c>
      <c r="M6" s="150"/>
      <c r="N6" s="141"/>
      <c r="O6" s="140" t="s">
        <v>241</v>
      </c>
      <c r="P6" s="141"/>
    </row>
    <row r="7" spans="1:20" x14ac:dyDescent="0.3">
      <c r="A7" s="2"/>
      <c r="B7" s="140" t="s">
        <v>42</v>
      </c>
      <c r="C7" s="141"/>
      <c r="D7" s="150" t="s">
        <v>206</v>
      </c>
      <c r="E7" s="153"/>
      <c r="F7" s="140" t="s">
        <v>354</v>
      </c>
      <c r="G7" s="141"/>
      <c r="H7" s="3"/>
      <c r="I7" s="11" t="s">
        <v>17</v>
      </c>
      <c r="J7" s="11" t="s">
        <v>208</v>
      </c>
      <c r="K7" s="13" t="s">
        <v>353</v>
      </c>
      <c r="L7" s="11" t="s">
        <v>17</v>
      </c>
      <c r="M7" s="11" t="s">
        <v>208</v>
      </c>
      <c r="N7" s="13" t="s">
        <v>353</v>
      </c>
      <c r="O7" s="11" t="s">
        <v>208</v>
      </c>
      <c r="P7" s="13" t="s">
        <v>353</v>
      </c>
      <c r="Q7" s="3"/>
      <c r="T7" s="3"/>
    </row>
    <row r="8" spans="1:20" x14ac:dyDescent="0.3">
      <c r="A8" s="2"/>
      <c r="B8" s="45" t="s">
        <v>37</v>
      </c>
      <c r="C8" s="47" t="s">
        <v>38</v>
      </c>
      <c r="D8" s="47" t="s">
        <v>37</v>
      </c>
      <c r="E8" s="46" t="s">
        <v>38</v>
      </c>
      <c r="F8" s="2" t="s">
        <v>46</v>
      </c>
      <c r="G8" s="2">
        <v>127</v>
      </c>
      <c r="H8" s="99"/>
      <c r="I8" s="133" t="s">
        <v>1</v>
      </c>
      <c r="J8" s="4" t="s">
        <v>209</v>
      </c>
      <c r="K8" s="2" t="s">
        <v>343</v>
      </c>
      <c r="L8" s="134">
        <v>3.9999999999999998E-7</v>
      </c>
      <c r="M8" s="87">
        <v>0.2</v>
      </c>
      <c r="N8" s="2">
        <v>0.73280000000000001</v>
      </c>
      <c r="O8" s="87">
        <v>0.8</v>
      </c>
      <c r="P8" s="2">
        <v>0.92520000000000002</v>
      </c>
      <c r="Q8" s="3"/>
      <c r="T8" s="3"/>
    </row>
    <row r="9" spans="1:20" x14ac:dyDescent="0.3">
      <c r="A9" s="24">
        <v>0</v>
      </c>
      <c r="B9" s="100">
        <v>51.47</v>
      </c>
      <c r="C9" s="72">
        <v>54.35</v>
      </c>
      <c r="D9" s="80">
        <v>63.989449999999998</v>
      </c>
      <c r="E9" s="30">
        <v>73.282129999999995</v>
      </c>
      <c r="F9" s="2" t="s">
        <v>38</v>
      </c>
      <c r="G9" s="2">
        <v>127</v>
      </c>
      <c r="H9" s="100"/>
      <c r="I9" s="133" t="s">
        <v>2</v>
      </c>
      <c r="J9" s="4" t="s">
        <v>210</v>
      </c>
      <c r="K9" s="2" t="s">
        <v>358</v>
      </c>
      <c r="L9" s="135">
        <v>3.9999999999999999E-16</v>
      </c>
      <c r="M9" s="4">
        <v>0.03</v>
      </c>
      <c r="N9" s="2">
        <v>6.2210000000000001E-2</v>
      </c>
      <c r="O9" s="133">
        <v>1.4</v>
      </c>
      <c r="P9" s="2">
        <v>0.70550000000000002</v>
      </c>
      <c r="Q9" s="2"/>
      <c r="T9" s="2"/>
    </row>
    <row r="10" spans="1:20" x14ac:dyDescent="0.3">
      <c r="A10" s="26">
        <v>0.25</v>
      </c>
      <c r="B10" s="139">
        <v>58.57</v>
      </c>
      <c r="C10" s="44">
        <v>68</v>
      </c>
      <c r="D10" s="15"/>
      <c r="E10" s="30"/>
      <c r="F10" s="52" t="s">
        <v>47</v>
      </c>
      <c r="G10" s="53">
        <f>716-(G8+G9)</f>
        <v>462</v>
      </c>
      <c r="H10" s="15"/>
      <c r="I10" s="133" t="s">
        <v>3</v>
      </c>
      <c r="J10" s="4" t="s">
        <v>211</v>
      </c>
      <c r="K10" s="2" t="s">
        <v>359</v>
      </c>
      <c r="L10" s="135">
        <v>9.9999999999999995E-8</v>
      </c>
      <c r="M10" s="4">
        <v>7.0000000000000007E-2</v>
      </c>
      <c r="N10" s="2">
        <v>0.71640000000000004</v>
      </c>
      <c r="O10" s="133">
        <v>1.3</v>
      </c>
      <c r="P10" s="2">
        <v>1.0680000000000001</v>
      </c>
      <c r="Q10" s="2"/>
      <c r="T10" s="2"/>
    </row>
    <row r="11" spans="1:20" x14ac:dyDescent="0.3">
      <c r="A11" s="26">
        <v>0.5</v>
      </c>
      <c r="B11" s="31">
        <v>63.18</v>
      </c>
      <c r="C11" s="44">
        <v>74.05</v>
      </c>
      <c r="D11" s="15"/>
      <c r="E11" s="30"/>
      <c r="F11" s="2" t="s">
        <v>186</v>
      </c>
      <c r="G11" s="3">
        <f>SUM(G8:G9)</f>
        <v>254</v>
      </c>
      <c r="H11" s="15"/>
      <c r="I11" s="133" t="s">
        <v>4</v>
      </c>
      <c r="J11" s="4" t="s">
        <v>212</v>
      </c>
      <c r="K11" s="2" t="s">
        <v>360</v>
      </c>
      <c r="L11" s="135">
        <v>6.0000000000000003E-12</v>
      </c>
      <c r="M11" s="4">
        <v>0.1</v>
      </c>
      <c r="N11" s="2">
        <v>0.16259999999999999</v>
      </c>
      <c r="O11" s="133">
        <v>0.8</v>
      </c>
      <c r="P11" s="2">
        <v>0.65300000000000002</v>
      </c>
      <c r="Q11" s="2"/>
      <c r="T11" s="2"/>
    </row>
    <row r="12" spans="1:20" x14ac:dyDescent="0.3">
      <c r="A12" s="26">
        <v>0.75</v>
      </c>
      <c r="B12" s="31">
        <v>68.790000000000006</v>
      </c>
      <c r="C12" s="44">
        <v>79.13</v>
      </c>
      <c r="D12" s="15"/>
      <c r="E12" s="15"/>
      <c r="H12" s="15"/>
      <c r="I12" s="133" t="s">
        <v>5</v>
      </c>
      <c r="J12" s="4" t="s">
        <v>214</v>
      </c>
      <c r="K12" s="2" t="s">
        <v>361</v>
      </c>
      <c r="L12" s="135">
        <v>6.0000000000000002E-6</v>
      </c>
      <c r="M12" s="4">
        <v>0.1</v>
      </c>
      <c r="N12" s="2">
        <v>0.30509999999999998</v>
      </c>
      <c r="O12" s="133">
        <v>4.5999999999999996</v>
      </c>
      <c r="P12" s="2">
        <v>0.75629999999999997</v>
      </c>
      <c r="Q12" s="2"/>
      <c r="T12" s="2"/>
    </row>
    <row r="13" spans="1:20" x14ac:dyDescent="0.3">
      <c r="A13" s="25">
        <v>1</v>
      </c>
      <c r="B13" s="31">
        <v>86.76</v>
      </c>
      <c r="C13" s="44">
        <v>90.14</v>
      </c>
      <c r="D13" s="15"/>
      <c r="E13" s="15"/>
      <c r="F13" s="100"/>
      <c r="G13" s="100"/>
      <c r="H13" s="15"/>
      <c r="I13" s="133" t="s">
        <v>6</v>
      </c>
      <c r="J13" s="4" t="s">
        <v>213</v>
      </c>
      <c r="K13" s="2" t="s">
        <v>362</v>
      </c>
      <c r="L13" s="135">
        <v>3.0000000000000001E-6</v>
      </c>
      <c r="M13" s="4">
        <v>0.1</v>
      </c>
      <c r="N13" s="2">
        <v>0.29949999999999999</v>
      </c>
      <c r="O13" s="133">
        <v>1.5</v>
      </c>
      <c r="P13" s="2">
        <v>1.4359999999999999</v>
      </c>
      <c r="Q13" s="2"/>
      <c r="T13" s="2"/>
    </row>
    <row r="14" spans="1:20" x14ac:dyDescent="0.3">
      <c r="I14" s="133" t="s">
        <v>7</v>
      </c>
      <c r="J14" s="4" t="s">
        <v>215</v>
      </c>
      <c r="K14" s="2" t="s">
        <v>363</v>
      </c>
      <c r="L14" s="136" t="s">
        <v>226</v>
      </c>
      <c r="M14" s="114">
        <v>2.0000000000000001E-9</v>
      </c>
      <c r="N14" s="114">
        <v>1.7359999999999999E-7</v>
      </c>
      <c r="O14" s="138" t="s">
        <v>250</v>
      </c>
      <c r="P14" s="82">
        <v>3.0659999999999998</v>
      </c>
      <c r="Q14" s="2"/>
      <c r="T14" s="2"/>
    </row>
    <row r="15" spans="1:20" x14ac:dyDescent="0.3">
      <c r="I15" s="88" t="s">
        <v>26</v>
      </c>
      <c r="J15" s="88" t="s">
        <v>26</v>
      </c>
      <c r="K15" s="2" t="s">
        <v>364</v>
      </c>
      <c r="L15" s="137">
        <v>1E-22</v>
      </c>
      <c r="M15" s="88">
        <v>0.05</v>
      </c>
      <c r="N15" s="123">
        <v>0.10390000000000001</v>
      </c>
      <c r="O15" s="88">
        <v>0.6</v>
      </c>
      <c r="P15" s="82">
        <v>0.39040000000000002</v>
      </c>
      <c r="Q15" s="2"/>
      <c r="T15" s="2"/>
    </row>
    <row r="16" spans="1:20" x14ac:dyDescent="0.3">
      <c r="J16" s="2"/>
      <c r="K16" s="2"/>
      <c r="L16" s="2"/>
      <c r="M16" s="123"/>
      <c r="N16" s="2"/>
      <c r="O16" s="2"/>
      <c r="P16" s="2"/>
      <c r="Q16" s="2"/>
      <c r="T16" s="2"/>
    </row>
    <row r="40" spans="1:5" x14ac:dyDescent="0.3">
      <c r="A40" s="2"/>
      <c r="B40" s="140" t="s">
        <v>42</v>
      </c>
      <c r="C40" s="153"/>
      <c r="D40" s="154" t="s">
        <v>39</v>
      </c>
      <c r="E40" s="141"/>
    </row>
    <row r="41" spans="1:5" x14ac:dyDescent="0.3">
      <c r="A41" s="2"/>
      <c r="B41" s="45" t="s">
        <v>37</v>
      </c>
      <c r="C41" s="46" t="s">
        <v>38</v>
      </c>
      <c r="D41" s="47" t="s">
        <v>37</v>
      </c>
      <c r="E41" s="47" t="s">
        <v>38</v>
      </c>
    </row>
    <row r="42" spans="1:5" x14ac:dyDescent="0.3">
      <c r="A42" s="24">
        <v>0</v>
      </c>
      <c r="B42" s="70" t="s">
        <v>339</v>
      </c>
      <c r="C42" s="73" t="s">
        <v>336</v>
      </c>
      <c r="D42" s="15" t="s">
        <v>169</v>
      </c>
      <c r="E42" s="69" t="s">
        <v>301</v>
      </c>
    </row>
    <row r="43" spans="1:5" x14ac:dyDescent="0.3">
      <c r="A43" s="26">
        <v>0.25</v>
      </c>
      <c r="B43" s="15" t="s">
        <v>173</v>
      </c>
      <c r="C43" s="62" t="s">
        <v>295</v>
      </c>
      <c r="D43" s="15"/>
      <c r="E43" s="15"/>
    </row>
    <row r="44" spans="1:5" x14ac:dyDescent="0.3">
      <c r="A44" s="26">
        <v>0.5</v>
      </c>
      <c r="B44" s="15" t="s">
        <v>104</v>
      </c>
      <c r="C44" s="62" t="s">
        <v>296</v>
      </c>
      <c r="D44" s="15"/>
      <c r="E44" s="15"/>
    </row>
    <row r="45" spans="1:5" x14ac:dyDescent="0.3">
      <c r="A45" s="26">
        <v>0.75</v>
      </c>
      <c r="B45" s="44" t="s">
        <v>133</v>
      </c>
      <c r="C45" s="62" t="s">
        <v>337</v>
      </c>
      <c r="D45" s="15"/>
      <c r="E45" s="15"/>
    </row>
    <row r="46" spans="1:5" x14ac:dyDescent="0.3">
      <c r="A46" s="25">
        <v>1</v>
      </c>
      <c r="B46" s="61" t="s">
        <v>59</v>
      </c>
      <c r="C46" s="62" t="s">
        <v>338</v>
      </c>
      <c r="D46" s="15"/>
      <c r="E46" s="15"/>
    </row>
  </sheetData>
  <mergeCells count="9">
    <mergeCell ref="O6:P6"/>
    <mergeCell ref="B7:C7"/>
    <mergeCell ref="D7:E7"/>
    <mergeCell ref="F7:G7"/>
    <mergeCell ref="B40:C40"/>
    <mergeCell ref="D40:E40"/>
    <mergeCell ref="B6:G6"/>
    <mergeCell ref="I6:K6"/>
    <mergeCell ref="L6:N6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737AAF-F0AF-44B3-9F95-3782BD8FA163}">
  <dimension ref="A1:Y88"/>
  <sheetViews>
    <sheetView zoomScale="62" zoomScaleNormal="90" workbookViewId="0">
      <selection activeCell="A3" sqref="A3"/>
    </sheetView>
  </sheetViews>
  <sheetFormatPr defaultRowHeight="14.4" x14ac:dyDescent="0.3"/>
  <cols>
    <col min="1" max="1" width="16.109375" bestFit="1" customWidth="1"/>
    <col min="2" max="2" width="13.109375" bestFit="1" customWidth="1"/>
    <col min="3" max="3" width="16.109375" bestFit="1" customWidth="1"/>
    <col min="4" max="4" width="10.6640625" bestFit="1" customWidth="1"/>
    <col min="5" max="5" width="13.6640625" bestFit="1" customWidth="1"/>
    <col min="6" max="6" width="9.88671875" bestFit="1" customWidth="1"/>
    <col min="7" max="7" width="15.44140625" bestFit="1" customWidth="1"/>
    <col min="8" max="8" width="9.21875" bestFit="1" customWidth="1"/>
    <col min="9" max="9" width="17.6640625" bestFit="1" customWidth="1"/>
    <col min="10" max="10" width="12" bestFit="1" customWidth="1"/>
    <col min="11" max="12" width="12.6640625" bestFit="1" customWidth="1"/>
    <col min="13" max="13" width="11.44140625" bestFit="1" customWidth="1"/>
    <col min="14" max="14" width="10.33203125" bestFit="1" customWidth="1"/>
    <col min="15" max="15" width="12.109375" bestFit="1" customWidth="1"/>
    <col min="16" max="16" width="10.33203125" bestFit="1" customWidth="1"/>
    <col min="17" max="17" width="9.5546875" bestFit="1" customWidth="1"/>
  </cols>
  <sheetData>
    <row r="1" spans="1:16" x14ac:dyDescent="0.3">
      <c r="A1" s="3" t="s">
        <v>0</v>
      </c>
      <c r="C1" s="3" t="s">
        <v>71</v>
      </c>
      <c r="E1" s="83" t="s">
        <v>36</v>
      </c>
      <c r="G1" s="3" t="s">
        <v>134</v>
      </c>
      <c r="H1" s="2"/>
      <c r="I1" s="3" t="s">
        <v>216</v>
      </c>
      <c r="K1" s="120" t="s">
        <v>227</v>
      </c>
      <c r="L1" s="120" t="s">
        <v>228</v>
      </c>
      <c r="M1" s="120" t="s">
        <v>229</v>
      </c>
      <c r="O1" s="3" t="s">
        <v>233</v>
      </c>
      <c r="P1" s="3" t="s">
        <v>234</v>
      </c>
    </row>
    <row r="2" spans="1:16" s="2" customFormat="1" ht="13.2" x14ac:dyDescent="0.25">
      <c r="A2" s="2" t="s">
        <v>45</v>
      </c>
      <c r="C2" s="2" t="s">
        <v>9</v>
      </c>
      <c r="E2" s="107">
        <v>0.62209999999999999</v>
      </c>
      <c r="G2" s="74" t="s">
        <v>199</v>
      </c>
      <c r="I2" s="15" t="s">
        <v>235</v>
      </c>
      <c r="K2" s="2" t="s">
        <v>240</v>
      </c>
      <c r="L2" s="2" t="s">
        <v>232</v>
      </c>
      <c r="M2" s="2" t="s">
        <v>239</v>
      </c>
      <c r="O2" s="2" t="s">
        <v>236</v>
      </c>
      <c r="P2" s="2" t="s">
        <v>237</v>
      </c>
    </row>
    <row r="3" spans="1:16" x14ac:dyDescent="0.3">
      <c r="A3" s="2" t="s">
        <v>291</v>
      </c>
      <c r="E3" s="2"/>
      <c r="F3" s="2"/>
      <c r="G3" s="2"/>
      <c r="H3" s="2"/>
    </row>
    <row r="4" spans="1:16" x14ac:dyDescent="0.3">
      <c r="A4" s="2" t="s">
        <v>41</v>
      </c>
      <c r="E4" s="42"/>
      <c r="G4" s="42"/>
      <c r="H4" s="2"/>
    </row>
    <row r="9" spans="1:16" x14ac:dyDescent="0.3">
      <c r="E9" s="101"/>
    </row>
    <row r="26" spans="1:25" x14ac:dyDescent="0.3">
      <c r="B26" s="151"/>
      <c r="C26" s="151"/>
      <c r="D26" s="151"/>
      <c r="E26" s="151"/>
      <c r="F26" s="3"/>
      <c r="G26" s="3"/>
      <c r="H26" s="3"/>
      <c r="I26" s="140" t="s">
        <v>42</v>
      </c>
      <c r="J26" s="150"/>
      <c r="K26" s="150"/>
      <c r="L26" s="153"/>
      <c r="M26" s="154" t="s">
        <v>39</v>
      </c>
      <c r="N26" s="150"/>
      <c r="O26" s="150"/>
      <c r="P26" s="141"/>
      <c r="Q26" s="3"/>
      <c r="R26" s="3"/>
      <c r="Y26" s="101"/>
    </row>
    <row r="27" spans="1:25" x14ac:dyDescent="0.3">
      <c r="B27" s="140" t="s">
        <v>42</v>
      </c>
      <c r="C27" s="153"/>
      <c r="D27" s="140" t="s">
        <v>39</v>
      </c>
      <c r="E27" s="141"/>
      <c r="F27" s="3"/>
      <c r="G27" s="3"/>
      <c r="H27" s="3"/>
      <c r="I27" s="140" t="s">
        <v>37</v>
      </c>
      <c r="J27" s="141"/>
      <c r="K27" s="150" t="s">
        <v>38</v>
      </c>
      <c r="L27" s="153"/>
      <c r="M27" s="150" t="s">
        <v>37</v>
      </c>
      <c r="N27" s="150"/>
      <c r="O27" s="150" t="s">
        <v>38</v>
      </c>
      <c r="P27" s="141"/>
      <c r="Q27" s="3"/>
      <c r="R27" s="3"/>
      <c r="T27" s="3"/>
      <c r="U27" s="3"/>
      <c r="V27" s="3"/>
      <c r="W27" s="3"/>
    </row>
    <row r="28" spans="1:25" x14ac:dyDescent="0.3">
      <c r="B28" s="45" t="s">
        <v>37</v>
      </c>
      <c r="C28" s="46" t="s">
        <v>38</v>
      </c>
      <c r="D28" s="47" t="s">
        <v>37</v>
      </c>
      <c r="E28" s="47" t="s">
        <v>38</v>
      </c>
      <c r="F28" s="25"/>
      <c r="G28" s="25"/>
      <c r="H28" s="2"/>
      <c r="I28" s="27" t="s">
        <v>43</v>
      </c>
      <c r="J28" s="21" t="s">
        <v>44</v>
      </c>
      <c r="K28" s="21" t="s">
        <v>43</v>
      </c>
      <c r="L28" s="29" t="s">
        <v>44</v>
      </c>
      <c r="M28" s="21" t="s">
        <v>43</v>
      </c>
      <c r="N28" s="27" t="s">
        <v>44</v>
      </c>
      <c r="O28" s="27" t="s">
        <v>43</v>
      </c>
      <c r="P28" s="27" t="s">
        <v>44</v>
      </c>
      <c r="Q28" s="78"/>
      <c r="R28" s="25"/>
      <c r="T28" s="99"/>
      <c r="U28" s="99"/>
      <c r="V28" s="99"/>
      <c r="W28" s="99"/>
    </row>
    <row r="29" spans="1:25" x14ac:dyDescent="0.3">
      <c r="A29" s="24">
        <v>0</v>
      </c>
      <c r="B29" s="72" t="s">
        <v>90</v>
      </c>
      <c r="C29" s="22" t="s">
        <v>85</v>
      </c>
      <c r="D29" s="79" t="s">
        <v>135</v>
      </c>
      <c r="E29" s="15" t="s">
        <v>198</v>
      </c>
      <c r="F29" s="32"/>
      <c r="G29" s="32"/>
      <c r="H29" s="24">
        <v>0</v>
      </c>
      <c r="I29" s="22" t="s">
        <v>93</v>
      </c>
      <c r="J29" s="68" t="s">
        <v>90</v>
      </c>
      <c r="K29" s="67" t="s">
        <v>94</v>
      </c>
      <c r="L29" s="33" t="s">
        <v>85</v>
      </c>
      <c r="M29" s="15" t="s">
        <v>152</v>
      </c>
      <c r="N29" s="15" t="s">
        <v>153</v>
      </c>
      <c r="O29" s="69" t="s">
        <v>205</v>
      </c>
      <c r="P29" s="15" t="s">
        <v>92</v>
      </c>
      <c r="Q29" s="15"/>
      <c r="R29" s="15"/>
      <c r="S29" s="25"/>
      <c r="T29" s="22"/>
      <c r="U29" s="22"/>
      <c r="V29" s="15"/>
      <c r="W29" s="15"/>
    </row>
    <row r="30" spans="1:25" x14ac:dyDescent="0.3">
      <c r="A30" s="26">
        <v>0.25</v>
      </c>
      <c r="B30" s="15" t="s">
        <v>136</v>
      </c>
      <c r="C30" s="62" t="s">
        <v>86</v>
      </c>
      <c r="D30" s="15"/>
      <c r="E30" s="15"/>
      <c r="H30" s="26">
        <v>0.25</v>
      </c>
      <c r="I30" s="15" t="s">
        <v>102</v>
      </c>
      <c r="J30" s="44" t="s">
        <v>151</v>
      </c>
      <c r="K30" s="15" t="s">
        <v>149</v>
      </c>
      <c r="L30" s="30" t="s">
        <v>98</v>
      </c>
      <c r="M30" s="2"/>
      <c r="N30" s="2"/>
      <c r="O30" s="2"/>
      <c r="P30" s="2"/>
      <c r="Q30" s="2"/>
      <c r="S30" s="25"/>
      <c r="T30" s="15"/>
      <c r="U30" s="15"/>
      <c r="V30" s="15"/>
      <c r="W30" s="15"/>
    </row>
    <row r="31" spans="1:25" x14ac:dyDescent="0.3">
      <c r="A31" s="26">
        <v>0.5</v>
      </c>
      <c r="B31" s="44" t="s">
        <v>91</v>
      </c>
      <c r="C31" s="62" t="s">
        <v>87</v>
      </c>
      <c r="D31" s="15"/>
      <c r="E31" s="15"/>
      <c r="H31" s="26">
        <v>0.5</v>
      </c>
      <c r="I31" s="15" t="s">
        <v>91</v>
      </c>
      <c r="J31" s="44" t="s">
        <v>101</v>
      </c>
      <c r="K31" s="15" t="s">
        <v>96</v>
      </c>
      <c r="L31" s="30" t="s">
        <v>99</v>
      </c>
      <c r="M31" s="2"/>
      <c r="N31" s="2"/>
      <c r="O31" s="2"/>
      <c r="P31" s="2"/>
      <c r="Q31" s="2"/>
      <c r="S31" s="25"/>
      <c r="T31" s="15"/>
      <c r="U31" s="15"/>
      <c r="V31" s="15"/>
      <c r="W31" s="15"/>
    </row>
    <row r="32" spans="1:25" x14ac:dyDescent="0.3">
      <c r="A32" s="26">
        <v>0.75</v>
      </c>
      <c r="B32" s="15" t="s">
        <v>103</v>
      </c>
      <c r="C32" s="62" t="s">
        <v>88</v>
      </c>
      <c r="D32" s="15"/>
      <c r="E32" s="15"/>
      <c r="H32" s="26">
        <v>0.75</v>
      </c>
      <c r="I32" s="15" t="s">
        <v>148</v>
      </c>
      <c r="J32" s="44" t="s">
        <v>103</v>
      </c>
      <c r="K32" s="15" t="s">
        <v>150</v>
      </c>
      <c r="L32" s="30" t="s">
        <v>88</v>
      </c>
      <c r="M32" s="2"/>
      <c r="N32" s="2"/>
      <c r="O32" s="2"/>
      <c r="P32" s="2"/>
      <c r="Q32" s="2"/>
      <c r="S32" s="25"/>
      <c r="T32" s="15"/>
      <c r="U32" s="15"/>
      <c r="V32" s="15"/>
      <c r="W32" s="15"/>
    </row>
    <row r="33" spans="1:24" x14ac:dyDescent="0.3">
      <c r="A33" s="25">
        <v>1</v>
      </c>
      <c r="B33" s="61" t="s">
        <v>89</v>
      </c>
      <c r="C33" s="62" t="s">
        <v>89</v>
      </c>
      <c r="D33" s="15"/>
      <c r="E33" s="15"/>
      <c r="H33" s="26">
        <v>1</v>
      </c>
      <c r="I33" s="15" t="s">
        <v>89</v>
      </c>
      <c r="J33" s="44" t="s">
        <v>97</v>
      </c>
      <c r="K33" s="15" t="s">
        <v>95</v>
      </c>
      <c r="L33" s="30" t="s">
        <v>89</v>
      </c>
      <c r="M33" s="2"/>
      <c r="N33" s="2"/>
      <c r="O33" s="2"/>
      <c r="P33" s="2"/>
      <c r="Q33" s="2"/>
      <c r="S33" s="25"/>
      <c r="T33" s="15"/>
      <c r="U33" s="15"/>
      <c r="V33" s="15"/>
      <c r="W33" s="15"/>
    </row>
    <row r="34" spans="1:24" x14ac:dyDescent="0.3">
      <c r="E34" t="s">
        <v>75</v>
      </c>
      <c r="I34" s="8"/>
    </row>
    <row r="35" spans="1:24" x14ac:dyDescent="0.3">
      <c r="I35" s="8"/>
    </row>
    <row r="36" spans="1:24" x14ac:dyDescent="0.3">
      <c r="I36" s="8"/>
      <c r="Q36" s="3"/>
      <c r="R36" s="3"/>
      <c r="S36" s="3"/>
      <c r="T36" s="3"/>
      <c r="U36" s="3"/>
      <c r="V36" s="3"/>
      <c r="W36" s="3"/>
      <c r="X36" s="3"/>
    </row>
    <row r="37" spans="1:24" x14ac:dyDescent="0.3">
      <c r="Q37" s="3"/>
      <c r="R37" s="3"/>
      <c r="S37" s="3"/>
      <c r="T37" s="3"/>
      <c r="U37" s="3"/>
      <c r="V37" s="3"/>
      <c r="W37" s="3"/>
      <c r="X37" s="3"/>
    </row>
    <row r="38" spans="1:24" x14ac:dyDescent="0.3">
      <c r="Q38" s="25"/>
      <c r="R38" s="25"/>
      <c r="S38" s="25"/>
      <c r="T38" s="25"/>
      <c r="U38" s="25"/>
      <c r="V38" s="25"/>
      <c r="W38" s="25"/>
      <c r="X38" s="25"/>
    </row>
    <row r="39" spans="1:24" x14ac:dyDescent="0.3">
      <c r="P39" s="25"/>
      <c r="Q39" s="15"/>
      <c r="R39" s="15"/>
      <c r="S39" s="22"/>
      <c r="T39" s="22"/>
      <c r="U39" s="32"/>
      <c r="V39" s="32"/>
      <c r="W39" s="32"/>
      <c r="X39" s="32"/>
    </row>
    <row r="40" spans="1:24" x14ac:dyDescent="0.3">
      <c r="P40" s="25"/>
      <c r="Q40" s="15"/>
      <c r="R40" s="15"/>
      <c r="S40" s="15"/>
      <c r="T40" s="15"/>
    </row>
    <row r="41" spans="1:24" x14ac:dyDescent="0.3">
      <c r="P41" s="25"/>
      <c r="Q41" s="15"/>
      <c r="R41" s="15"/>
      <c r="S41" s="15"/>
      <c r="T41" s="15"/>
    </row>
    <row r="42" spans="1:24" x14ac:dyDescent="0.3">
      <c r="P42" s="25"/>
      <c r="Q42" s="15"/>
      <c r="R42" s="15"/>
      <c r="S42" s="15"/>
      <c r="T42" s="15"/>
    </row>
    <row r="43" spans="1:24" x14ac:dyDescent="0.3">
      <c r="P43" s="25"/>
      <c r="Q43" s="15"/>
      <c r="R43" s="15"/>
      <c r="S43" s="15"/>
      <c r="T43" s="15"/>
    </row>
    <row r="44" spans="1:24" x14ac:dyDescent="0.3">
      <c r="X44" s="8"/>
    </row>
    <row r="47" spans="1:24" x14ac:dyDescent="0.3">
      <c r="E47" s="71"/>
    </row>
    <row r="56" spans="1:16" x14ac:dyDescent="0.3"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</row>
    <row r="57" spans="1:16" x14ac:dyDescent="0.3">
      <c r="B57" s="3"/>
      <c r="C57" s="3"/>
      <c r="D57" s="3"/>
      <c r="E57" s="3"/>
      <c r="F57" s="3"/>
      <c r="G57" s="3"/>
      <c r="H57" s="2"/>
      <c r="I57" s="3"/>
      <c r="J57" s="3"/>
      <c r="K57" s="3"/>
      <c r="L57" s="3"/>
      <c r="M57" s="3"/>
      <c r="N57" s="3"/>
      <c r="O57" s="3"/>
      <c r="P57" s="3"/>
    </row>
    <row r="58" spans="1:16" x14ac:dyDescent="0.3">
      <c r="B58" s="99"/>
      <c r="C58" s="99"/>
      <c r="D58" s="99"/>
      <c r="E58" s="99"/>
      <c r="F58" s="25"/>
      <c r="G58" s="25"/>
      <c r="H58" s="2"/>
      <c r="I58" s="25"/>
      <c r="J58" s="25"/>
      <c r="K58" s="25"/>
      <c r="L58" s="25"/>
      <c r="M58" s="25"/>
      <c r="N58" s="25"/>
      <c r="O58" s="25"/>
      <c r="P58" s="25"/>
    </row>
    <row r="59" spans="1:16" x14ac:dyDescent="0.3">
      <c r="A59" s="25"/>
      <c r="B59" s="22"/>
      <c r="C59" s="22"/>
      <c r="D59" s="15"/>
      <c r="E59" s="15"/>
      <c r="F59" s="32"/>
      <c r="G59" s="32"/>
      <c r="H59" s="25"/>
      <c r="I59" s="100"/>
      <c r="J59" s="22"/>
      <c r="K59" s="22"/>
      <c r="L59" s="22"/>
      <c r="M59" s="15"/>
      <c r="N59" s="15"/>
      <c r="O59" s="15"/>
      <c r="P59" s="15"/>
    </row>
    <row r="60" spans="1:16" x14ac:dyDescent="0.3">
      <c r="A60" s="25"/>
      <c r="B60" s="15"/>
      <c r="C60" s="15"/>
      <c r="D60" s="15"/>
      <c r="E60" s="15"/>
      <c r="H60" s="25"/>
      <c r="I60" s="15"/>
      <c r="J60" s="15"/>
      <c r="K60" s="15"/>
      <c r="L60" s="15"/>
      <c r="M60" s="2"/>
      <c r="N60" s="2"/>
      <c r="O60" s="2"/>
      <c r="P60" s="2"/>
    </row>
    <row r="61" spans="1:16" x14ac:dyDescent="0.3">
      <c r="A61" s="25"/>
      <c r="B61" s="15"/>
      <c r="C61" s="15"/>
      <c r="D61" s="15"/>
      <c r="E61" s="15"/>
      <c r="H61" s="25"/>
      <c r="I61" s="15"/>
      <c r="J61" s="15"/>
      <c r="K61" s="15"/>
      <c r="L61" s="15"/>
      <c r="M61" s="2"/>
      <c r="N61" s="2"/>
      <c r="O61" s="2"/>
      <c r="P61" s="2"/>
    </row>
    <row r="62" spans="1:16" x14ac:dyDescent="0.3">
      <c r="A62" s="25"/>
      <c r="B62" s="15"/>
      <c r="C62" s="15"/>
      <c r="D62" s="15"/>
      <c r="E62" s="15"/>
      <c r="H62" s="25"/>
      <c r="I62" s="15"/>
      <c r="J62" s="15"/>
      <c r="K62" s="15"/>
      <c r="L62" s="15"/>
      <c r="M62" s="2"/>
      <c r="N62" s="2"/>
      <c r="O62" s="2"/>
      <c r="P62" s="2"/>
    </row>
    <row r="63" spans="1:16" x14ac:dyDescent="0.3">
      <c r="A63" s="25"/>
      <c r="B63" s="15"/>
      <c r="C63" s="15"/>
      <c r="D63" s="15"/>
      <c r="E63" s="15"/>
      <c r="H63" s="25"/>
      <c r="I63" s="15"/>
      <c r="J63" s="15"/>
      <c r="K63" s="15"/>
      <c r="L63" s="15"/>
      <c r="M63" s="2"/>
      <c r="N63" s="2"/>
      <c r="O63" s="2"/>
      <c r="P63" s="2"/>
    </row>
    <row r="81" spans="1:5" x14ac:dyDescent="0.3">
      <c r="B81" s="3"/>
      <c r="C81" s="3"/>
      <c r="D81" s="3"/>
      <c r="E81" s="3"/>
    </row>
    <row r="82" spans="1:5" x14ac:dyDescent="0.3">
      <c r="B82" s="99"/>
      <c r="C82" s="99"/>
      <c r="D82" s="99"/>
      <c r="E82" s="99"/>
    </row>
    <row r="83" spans="1:5" x14ac:dyDescent="0.3">
      <c r="A83" s="25"/>
      <c r="B83" s="22"/>
      <c r="C83" s="22"/>
      <c r="D83" s="15"/>
      <c r="E83" s="15"/>
    </row>
    <row r="84" spans="1:5" x14ac:dyDescent="0.3">
      <c r="A84" s="25"/>
      <c r="B84" s="15"/>
      <c r="C84" s="15"/>
      <c r="D84" s="15"/>
      <c r="E84" s="15"/>
    </row>
    <row r="85" spans="1:5" x14ac:dyDescent="0.3">
      <c r="A85" s="25"/>
      <c r="B85" s="15"/>
      <c r="C85" s="15"/>
      <c r="D85" s="15"/>
      <c r="E85" s="15"/>
    </row>
    <row r="86" spans="1:5" x14ac:dyDescent="0.3">
      <c r="A86" s="25"/>
      <c r="B86" s="15"/>
      <c r="C86" s="15"/>
      <c r="D86" s="15"/>
      <c r="E86" s="15"/>
    </row>
    <row r="87" spans="1:5" x14ac:dyDescent="0.3">
      <c r="A87" s="25"/>
      <c r="B87" s="15"/>
      <c r="C87" s="15"/>
      <c r="D87" s="15"/>
      <c r="E87" s="15"/>
    </row>
    <row r="88" spans="1:5" x14ac:dyDescent="0.3">
      <c r="E88" t="s">
        <v>75</v>
      </c>
    </row>
  </sheetData>
  <mergeCells count="9">
    <mergeCell ref="M27:N27"/>
    <mergeCell ref="O27:P27"/>
    <mergeCell ref="I26:L26"/>
    <mergeCell ref="M26:P26"/>
    <mergeCell ref="B26:E26"/>
    <mergeCell ref="B27:C27"/>
    <mergeCell ref="D27:E27"/>
    <mergeCell ref="I27:J27"/>
    <mergeCell ref="K27:L27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1D8364-617C-49A6-A4A3-1E4FBFEE50D7}">
  <dimension ref="A1:R33"/>
  <sheetViews>
    <sheetView zoomScale="45" workbookViewId="0">
      <selection activeCell="A3" sqref="A3"/>
    </sheetView>
  </sheetViews>
  <sheetFormatPr defaultRowHeight="14.4" x14ac:dyDescent="0.3"/>
  <cols>
    <col min="1" max="1" width="17" bestFit="1" customWidth="1"/>
    <col min="2" max="2" width="12.5546875" bestFit="1" customWidth="1"/>
    <col min="3" max="3" width="16.88671875" bestFit="1" customWidth="1"/>
    <col min="4" max="4" width="11.44140625" bestFit="1" customWidth="1"/>
    <col min="5" max="5" width="15.33203125" bestFit="1" customWidth="1"/>
    <col min="6" max="6" width="10.5546875" bestFit="1" customWidth="1"/>
    <col min="7" max="7" width="15.88671875" bestFit="1" customWidth="1"/>
    <col min="8" max="8" width="10.5546875" bestFit="1" customWidth="1"/>
    <col min="9" max="9" width="16.77734375" bestFit="1" customWidth="1"/>
    <col min="10" max="10" width="12.5546875" bestFit="1" customWidth="1"/>
    <col min="11" max="11" width="12.88671875" bestFit="1" customWidth="1"/>
    <col min="12" max="12" width="12.88671875" customWidth="1"/>
    <col min="13" max="13" width="11.5546875" bestFit="1" customWidth="1"/>
    <col min="14" max="14" width="11.21875" bestFit="1" customWidth="1"/>
    <col min="15" max="15" width="13.21875" customWidth="1"/>
    <col min="16" max="16" width="12" bestFit="1" customWidth="1"/>
    <col min="18" max="18" width="10.5546875" bestFit="1" customWidth="1"/>
  </cols>
  <sheetData>
    <row r="1" spans="1:16" s="2" customFormat="1" ht="13.2" x14ac:dyDescent="0.25">
      <c r="A1" s="3" t="s">
        <v>28</v>
      </c>
      <c r="C1" s="3" t="s">
        <v>71</v>
      </c>
      <c r="E1" s="3" t="s">
        <v>36</v>
      </c>
      <c r="G1" s="3" t="s">
        <v>134</v>
      </c>
      <c r="I1" s="3" t="s">
        <v>217</v>
      </c>
      <c r="K1" s="3" t="s">
        <v>227</v>
      </c>
      <c r="L1" s="3" t="s">
        <v>228</v>
      </c>
      <c r="M1" s="3" t="s">
        <v>229</v>
      </c>
      <c r="O1" s="3" t="s">
        <v>233</v>
      </c>
      <c r="P1" s="3" t="s">
        <v>234</v>
      </c>
    </row>
    <row r="2" spans="1:16" s="2" customFormat="1" ht="13.2" x14ac:dyDescent="0.25">
      <c r="A2" s="2" t="s">
        <v>45</v>
      </c>
      <c r="C2" s="2" t="s">
        <v>56</v>
      </c>
      <c r="E2" s="108">
        <v>0.62019999999999997</v>
      </c>
      <c r="G2" s="74" t="s">
        <v>220</v>
      </c>
      <c r="I2" s="15" t="s">
        <v>219</v>
      </c>
      <c r="K2" s="2" t="s">
        <v>231</v>
      </c>
      <c r="L2" s="2" t="s">
        <v>232</v>
      </c>
      <c r="M2" s="2" t="s">
        <v>230</v>
      </c>
      <c r="O2" s="2" t="s">
        <v>223</v>
      </c>
      <c r="P2" s="2" t="s">
        <v>224</v>
      </c>
    </row>
    <row r="3" spans="1:16" x14ac:dyDescent="0.3">
      <c r="A3" s="2" t="s">
        <v>291</v>
      </c>
      <c r="E3" s="48"/>
      <c r="G3" s="2"/>
      <c r="H3" s="2"/>
    </row>
    <row r="4" spans="1:16" x14ac:dyDescent="0.3">
      <c r="A4" s="2" t="s">
        <v>54</v>
      </c>
      <c r="E4" s="42"/>
      <c r="F4" s="2"/>
      <c r="G4" s="42"/>
      <c r="H4" s="2"/>
    </row>
    <row r="26" spans="1:18" x14ac:dyDescent="0.3">
      <c r="B26" s="164"/>
      <c r="C26" s="164"/>
      <c r="D26" s="164"/>
      <c r="E26" s="164"/>
      <c r="F26" s="3"/>
      <c r="G26" s="3"/>
      <c r="H26" s="51"/>
      <c r="I26" s="161" t="s">
        <v>42</v>
      </c>
      <c r="J26" s="162"/>
      <c r="K26" s="162"/>
      <c r="L26" s="163"/>
      <c r="M26" s="150" t="s">
        <v>39</v>
      </c>
      <c r="N26" s="150"/>
      <c r="O26" s="150"/>
      <c r="P26" s="150"/>
      <c r="Q26" s="28"/>
      <c r="R26" s="3"/>
    </row>
    <row r="27" spans="1:18" x14ac:dyDescent="0.3">
      <c r="B27" s="140" t="s">
        <v>42</v>
      </c>
      <c r="C27" s="153"/>
      <c r="D27" s="154" t="s">
        <v>39</v>
      </c>
      <c r="E27" s="141"/>
      <c r="F27" s="3"/>
      <c r="G27" s="3"/>
      <c r="H27" s="51"/>
      <c r="I27" s="140" t="s">
        <v>37</v>
      </c>
      <c r="J27" s="141"/>
      <c r="K27" s="140" t="s">
        <v>38</v>
      </c>
      <c r="L27" s="153"/>
      <c r="M27" s="150" t="s">
        <v>37</v>
      </c>
      <c r="N27" s="150"/>
      <c r="O27" s="140" t="s">
        <v>38</v>
      </c>
      <c r="P27" s="141"/>
      <c r="Q27" s="28"/>
      <c r="R27" s="3"/>
    </row>
    <row r="28" spans="1:18" x14ac:dyDescent="0.3">
      <c r="B28" s="45" t="s">
        <v>37</v>
      </c>
      <c r="C28" s="46" t="s">
        <v>38</v>
      </c>
      <c r="D28" s="50" t="s">
        <v>37</v>
      </c>
      <c r="E28" s="47" t="s">
        <v>38</v>
      </c>
      <c r="F28" s="25"/>
      <c r="G28" s="25"/>
      <c r="H28" s="2"/>
      <c r="I28" s="27" t="s">
        <v>43</v>
      </c>
      <c r="J28" s="21" t="s">
        <v>44</v>
      </c>
      <c r="K28" s="21" t="s">
        <v>43</v>
      </c>
      <c r="L28" s="29" t="s">
        <v>44</v>
      </c>
      <c r="M28" s="49" t="s">
        <v>43</v>
      </c>
      <c r="N28" s="27" t="s">
        <v>44</v>
      </c>
      <c r="O28" s="27" t="s">
        <v>43</v>
      </c>
      <c r="P28" s="27" t="s">
        <v>44</v>
      </c>
      <c r="Q28" s="34"/>
    </row>
    <row r="29" spans="1:18" x14ac:dyDescent="0.3">
      <c r="A29" s="24">
        <v>0</v>
      </c>
      <c r="B29" s="60" t="s">
        <v>58</v>
      </c>
      <c r="C29" s="73" t="s">
        <v>72</v>
      </c>
      <c r="D29" s="15" t="s">
        <v>130</v>
      </c>
      <c r="E29" s="69" t="s">
        <v>221</v>
      </c>
      <c r="F29" s="15"/>
      <c r="G29" s="15"/>
      <c r="H29" s="24">
        <v>0</v>
      </c>
      <c r="I29" s="15" t="s">
        <v>61</v>
      </c>
      <c r="J29" s="68" t="s">
        <v>58</v>
      </c>
      <c r="K29" s="22" t="s">
        <v>62</v>
      </c>
      <c r="L29" s="33" t="s">
        <v>66</v>
      </c>
      <c r="M29" s="15" t="s">
        <v>145</v>
      </c>
      <c r="N29" s="15" t="s">
        <v>146</v>
      </c>
      <c r="O29" s="69" t="s">
        <v>222</v>
      </c>
      <c r="P29" s="15" t="s">
        <v>57</v>
      </c>
    </row>
    <row r="30" spans="1:18" x14ac:dyDescent="0.3">
      <c r="A30" s="26">
        <v>0.25</v>
      </c>
      <c r="B30" s="61" t="s">
        <v>131</v>
      </c>
      <c r="C30" s="62" t="s">
        <v>73</v>
      </c>
      <c r="D30" s="15"/>
      <c r="E30" s="15"/>
      <c r="F30" s="2"/>
      <c r="G30" s="2"/>
      <c r="H30" s="26">
        <v>0.25</v>
      </c>
      <c r="I30" s="15" t="s">
        <v>140</v>
      </c>
      <c r="J30" s="44" t="s">
        <v>144</v>
      </c>
      <c r="K30" s="15" t="s">
        <v>64</v>
      </c>
      <c r="L30" s="30" t="s">
        <v>67</v>
      </c>
      <c r="M30" s="2"/>
      <c r="N30" s="2"/>
      <c r="O30" s="2"/>
      <c r="P30" s="2"/>
    </row>
    <row r="31" spans="1:18" x14ac:dyDescent="0.3">
      <c r="A31" s="26">
        <v>0.5</v>
      </c>
      <c r="B31" s="61" t="s">
        <v>104</v>
      </c>
      <c r="C31" s="62" t="s">
        <v>138</v>
      </c>
      <c r="D31" s="15"/>
      <c r="E31" s="15"/>
      <c r="F31" s="2"/>
      <c r="G31" s="2"/>
      <c r="H31" s="26">
        <v>0.5</v>
      </c>
      <c r="I31" s="15" t="s">
        <v>63</v>
      </c>
      <c r="J31" s="44" t="s">
        <v>104</v>
      </c>
      <c r="K31" s="15" t="s">
        <v>141</v>
      </c>
      <c r="L31" s="30" t="s">
        <v>68</v>
      </c>
      <c r="M31" s="2"/>
      <c r="N31" s="2"/>
      <c r="O31" s="2"/>
      <c r="P31" s="2"/>
    </row>
    <row r="32" spans="1:18" x14ac:dyDescent="0.3">
      <c r="A32" s="26">
        <v>0.75</v>
      </c>
      <c r="B32" s="61" t="s">
        <v>133</v>
      </c>
      <c r="C32" s="62" t="s">
        <v>74</v>
      </c>
      <c r="D32" s="15"/>
      <c r="E32" s="15"/>
      <c r="F32" s="2"/>
      <c r="G32" s="2"/>
      <c r="H32" s="26">
        <v>0.75</v>
      </c>
      <c r="I32" s="15" t="s">
        <v>106</v>
      </c>
      <c r="J32" s="44" t="s">
        <v>109</v>
      </c>
      <c r="K32" s="15" t="s">
        <v>142</v>
      </c>
      <c r="L32" s="30" t="s">
        <v>69</v>
      </c>
      <c r="M32" s="2"/>
      <c r="N32" s="2"/>
      <c r="O32" s="2"/>
      <c r="P32" s="2"/>
    </row>
    <row r="33" spans="1:16" x14ac:dyDescent="0.3">
      <c r="A33" s="26">
        <v>1</v>
      </c>
      <c r="B33" s="44" t="s">
        <v>59</v>
      </c>
      <c r="C33" s="15" t="s">
        <v>60</v>
      </c>
      <c r="D33" s="77"/>
      <c r="E33" s="15"/>
      <c r="F33" s="2"/>
      <c r="G33" s="2"/>
      <c r="H33" s="26">
        <v>1</v>
      </c>
      <c r="I33" s="15" t="s">
        <v>59</v>
      </c>
      <c r="J33" s="44" t="s">
        <v>65</v>
      </c>
      <c r="K33" s="15" t="s">
        <v>143</v>
      </c>
      <c r="L33" s="30" t="s">
        <v>70</v>
      </c>
      <c r="M33" s="2"/>
      <c r="N33" s="2"/>
      <c r="O33" s="2"/>
      <c r="P33" s="2"/>
    </row>
  </sheetData>
  <mergeCells count="9">
    <mergeCell ref="M27:N27"/>
    <mergeCell ref="O27:P27"/>
    <mergeCell ref="I26:L26"/>
    <mergeCell ref="M26:P26"/>
    <mergeCell ref="B26:E26"/>
    <mergeCell ref="B27:C27"/>
    <mergeCell ref="D27:E27"/>
    <mergeCell ref="I27:J27"/>
    <mergeCell ref="K27:L27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F09862-6BDE-460C-84F6-DCF4B711CC00}">
  <dimension ref="A1:N32"/>
  <sheetViews>
    <sheetView zoomScale="59" workbookViewId="0">
      <selection activeCell="A26" sqref="A26:E32"/>
    </sheetView>
  </sheetViews>
  <sheetFormatPr defaultRowHeight="14.4" x14ac:dyDescent="0.3"/>
  <cols>
    <col min="1" max="1" width="17" bestFit="1" customWidth="1"/>
    <col min="2" max="2" width="12.88671875" bestFit="1" customWidth="1"/>
    <col min="3" max="3" width="17.109375" bestFit="1" customWidth="1"/>
    <col min="4" max="4" width="10.6640625" customWidth="1"/>
    <col min="5" max="5" width="15.5546875" bestFit="1" customWidth="1"/>
    <col min="7" max="7" width="15.77734375" bestFit="1" customWidth="1"/>
    <col min="8" max="8" width="9" customWidth="1"/>
    <col min="9" max="9" width="10.109375" bestFit="1" customWidth="1"/>
    <col min="10" max="10" width="10.44140625" bestFit="1" customWidth="1"/>
    <col min="11" max="11" width="12.77734375" bestFit="1" customWidth="1"/>
    <col min="13" max="13" width="13.109375" bestFit="1" customWidth="1"/>
    <col min="14" max="14" width="9.33203125" bestFit="1" customWidth="1"/>
  </cols>
  <sheetData>
    <row r="1" spans="1:14" x14ac:dyDescent="0.3">
      <c r="A1" s="3" t="s">
        <v>29</v>
      </c>
      <c r="C1" s="3" t="s">
        <v>71</v>
      </c>
      <c r="E1" s="2" t="s">
        <v>247</v>
      </c>
      <c r="G1" s="3" t="s">
        <v>134</v>
      </c>
      <c r="I1" s="3" t="s">
        <v>227</v>
      </c>
      <c r="J1" s="3" t="s">
        <v>228</v>
      </c>
      <c r="K1" s="3" t="s">
        <v>229</v>
      </c>
      <c r="L1" s="2"/>
      <c r="M1" s="3" t="s">
        <v>233</v>
      </c>
      <c r="N1" s="3" t="s">
        <v>234</v>
      </c>
    </row>
    <row r="2" spans="1:14" x14ac:dyDescent="0.3">
      <c r="A2" s="2" t="s">
        <v>45</v>
      </c>
      <c r="C2" s="2" t="s">
        <v>9</v>
      </c>
      <c r="G2" s="74" t="s">
        <v>147</v>
      </c>
      <c r="I2" s="2" t="s">
        <v>245</v>
      </c>
      <c r="J2" t="s">
        <v>246</v>
      </c>
      <c r="K2" s="2" t="s">
        <v>244</v>
      </c>
      <c r="M2" t="s">
        <v>242</v>
      </c>
      <c r="N2" t="s">
        <v>243</v>
      </c>
    </row>
    <row r="3" spans="1:14" x14ac:dyDescent="0.3">
      <c r="A3" s="2" t="s">
        <v>290</v>
      </c>
      <c r="E3" s="2"/>
      <c r="F3" s="2"/>
      <c r="H3" s="2"/>
      <c r="I3" s="2"/>
    </row>
    <row r="4" spans="1:14" x14ac:dyDescent="0.3">
      <c r="A4" s="2" t="s">
        <v>41</v>
      </c>
      <c r="E4" s="42"/>
      <c r="F4" s="2"/>
      <c r="H4" s="42"/>
      <c r="I4" s="2"/>
    </row>
    <row r="26" spans="1:5" x14ac:dyDescent="0.3">
      <c r="B26" s="140" t="s">
        <v>42</v>
      </c>
      <c r="C26" s="153"/>
      <c r="D26" s="140" t="s">
        <v>39</v>
      </c>
      <c r="E26" s="141"/>
    </row>
    <row r="27" spans="1:5" x14ac:dyDescent="0.3">
      <c r="B27" s="45" t="s">
        <v>37</v>
      </c>
      <c r="C27" s="46" t="s">
        <v>38</v>
      </c>
      <c r="D27" s="47" t="s">
        <v>37</v>
      </c>
      <c r="E27" s="47" t="s">
        <v>38</v>
      </c>
    </row>
    <row r="28" spans="1:5" x14ac:dyDescent="0.3">
      <c r="A28" s="24">
        <v>0</v>
      </c>
      <c r="B28" s="60" t="s">
        <v>90</v>
      </c>
      <c r="C28" s="73" t="s">
        <v>85</v>
      </c>
      <c r="D28" s="15" t="s">
        <v>135</v>
      </c>
      <c r="E28" s="15" t="s">
        <v>251</v>
      </c>
    </row>
    <row r="29" spans="1:5" x14ac:dyDescent="0.3">
      <c r="A29" s="26">
        <v>0.25</v>
      </c>
      <c r="B29" s="15" t="s">
        <v>136</v>
      </c>
      <c r="C29" s="62" t="s">
        <v>86</v>
      </c>
      <c r="D29" s="15"/>
      <c r="E29" s="15"/>
    </row>
    <row r="30" spans="1:5" x14ac:dyDescent="0.3">
      <c r="A30" s="26">
        <v>0.5</v>
      </c>
      <c r="B30" s="61" t="s">
        <v>91</v>
      </c>
      <c r="C30" s="62" t="s">
        <v>100</v>
      </c>
      <c r="D30" s="15"/>
      <c r="E30" s="15"/>
    </row>
    <row r="31" spans="1:5" x14ac:dyDescent="0.3">
      <c r="A31" s="26">
        <v>0.75</v>
      </c>
      <c r="B31" s="15" t="s">
        <v>103</v>
      </c>
      <c r="C31" s="62" t="s">
        <v>88</v>
      </c>
      <c r="D31" s="15"/>
      <c r="E31" s="15"/>
    </row>
    <row r="32" spans="1:5" x14ac:dyDescent="0.3">
      <c r="A32" s="26">
        <v>1</v>
      </c>
      <c r="B32" s="44" t="s">
        <v>89</v>
      </c>
      <c r="C32" s="62" t="s">
        <v>89</v>
      </c>
      <c r="D32" s="15"/>
      <c r="E32" s="15"/>
    </row>
  </sheetData>
  <mergeCells count="2">
    <mergeCell ref="B26:C26"/>
    <mergeCell ref="D26:E26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C163AA-1A92-4443-9D7E-4359B47CA1C1}">
  <dimension ref="A1:N37"/>
  <sheetViews>
    <sheetView zoomScale="52" workbookViewId="0">
      <selection activeCell="A3" sqref="A3"/>
    </sheetView>
  </sheetViews>
  <sheetFormatPr defaultRowHeight="14.4" x14ac:dyDescent="0.3"/>
  <cols>
    <col min="1" max="1" width="17.33203125" bestFit="1" customWidth="1"/>
    <col min="2" max="2" width="11.88671875" bestFit="1" customWidth="1"/>
    <col min="3" max="3" width="16.88671875" bestFit="1" customWidth="1"/>
    <col min="4" max="4" width="10.6640625" bestFit="1" customWidth="1"/>
    <col min="5" max="5" width="14.77734375" bestFit="1" customWidth="1"/>
    <col min="7" max="7" width="15.44140625" bestFit="1" customWidth="1"/>
    <col min="9" max="9" width="9.5546875" bestFit="1" customWidth="1"/>
    <col min="10" max="10" width="9.88671875" bestFit="1" customWidth="1"/>
    <col min="11" max="11" width="11.5546875" bestFit="1" customWidth="1"/>
    <col min="13" max="13" width="11.88671875" bestFit="1" customWidth="1"/>
    <col min="14" max="14" width="8.77734375" bestFit="1" customWidth="1"/>
  </cols>
  <sheetData>
    <row r="1" spans="1:14" x14ac:dyDescent="0.3">
      <c r="A1" s="3" t="s">
        <v>30</v>
      </c>
      <c r="C1" s="3" t="s">
        <v>71</v>
      </c>
      <c r="E1" s="2" t="s">
        <v>139</v>
      </c>
      <c r="G1" s="3" t="s">
        <v>134</v>
      </c>
      <c r="H1" s="2"/>
      <c r="I1" s="3" t="s">
        <v>227</v>
      </c>
      <c r="J1" s="3" t="s">
        <v>228</v>
      </c>
      <c r="K1" s="3" t="s">
        <v>229</v>
      </c>
      <c r="L1" s="2"/>
      <c r="M1" s="3" t="s">
        <v>233</v>
      </c>
      <c r="N1" s="3" t="s">
        <v>234</v>
      </c>
    </row>
    <row r="2" spans="1:14" x14ac:dyDescent="0.3">
      <c r="A2" s="2" t="s">
        <v>45</v>
      </c>
      <c r="C2" s="64" t="s">
        <v>56</v>
      </c>
      <c r="F2" s="48"/>
      <c r="G2" s="74" t="s">
        <v>137</v>
      </c>
      <c r="I2" s="2" t="s">
        <v>259</v>
      </c>
      <c r="J2" s="2" t="s">
        <v>246</v>
      </c>
      <c r="K2" s="2" t="s">
        <v>258</v>
      </c>
      <c r="M2" s="58" t="s">
        <v>256</v>
      </c>
      <c r="N2" s="58" t="s">
        <v>257</v>
      </c>
    </row>
    <row r="3" spans="1:14" x14ac:dyDescent="0.3">
      <c r="A3" s="2" t="s">
        <v>290</v>
      </c>
      <c r="F3" s="2"/>
      <c r="G3" s="2"/>
      <c r="H3" s="2"/>
      <c r="I3" s="2"/>
    </row>
    <row r="4" spans="1:14" x14ac:dyDescent="0.3">
      <c r="A4" s="2" t="s">
        <v>54</v>
      </c>
      <c r="F4" s="42"/>
      <c r="G4" s="2"/>
      <c r="H4" s="42"/>
      <c r="I4" s="2"/>
    </row>
    <row r="26" spans="1:5" x14ac:dyDescent="0.3">
      <c r="B26" s="140" t="s">
        <v>42</v>
      </c>
      <c r="C26" s="153"/>
      <c r="D26" s="140" t="s">
        <v>39</v>
      </c>
      <c r="E26" s="141"/>
    </row>
    <row r="27" spans="1:5" x14ac:dyDescent="0.3">
      <c r="B27" s="45" t="s">
        <v>37</v>
      </c>
      <c r="C27" s="46" t="s">
        <v>38</v>
      </c>
      <c r="D27" s="47" t="s">
        <v>37</v>
      </c>
      <c r="E27" s="47" t="s">
        <v>38</v>
      </c>
    </row>
    <row r="28" spans="1:5" x14ac:dyDescent="0.3">
      <c r="A28" s="24">
        <v>0</v>
      </c>
      <c r="B28" s="60" t="s">
        <v>58</v>
      </c>
      <c r="C28" s="125" t="s">
        <v>72</v>
      </c>
      <c r="D28" s="15" t="s">
        <v>130</v>
      </c>
      <c r="E28" s="15" t="s">
        <v>252</v>
      </c>
    </row>
    <row r="29" spans="1:5" x14ac:dyDescent="0.3">
      <c r="A29" s="26">
        <v>0.25</v>
      </c>
      <c r="B29" s="61" t="s">
        <v>131</v>
      </c>
      <c r="C29" s="62" t="s">
        <v>253</v>
      </c>
      <c r="D29" s="15"/>
      <c r="E29" s="15"/>
    </row>
    <row r="30" spans="1:5" x14ac:dyDescent="0.3">
      <c r="A30" s="26">
        <v>0.5</v>
      </c>
      <c r="B30" s="61" t="s">
        <v>132</v>
      </c>
      <c r="C30" s="62" t="s">
        <v>68</v>
      </c>
      <c r="D30" s="15"/>
      <c r="E30" s="15"/>
    </row>
    <row r="31" spans="1:5" x14ac:dyDescent="0.3">
      <c r="A31" s="26">
        <v>0.75</v>
      </c>
      <c r="B31" s="61" t="s">
        <v>133</v>
      </c>
      <c r="C31" s="62" t="s">
        <v>254</v>
      </c>
      <c r="D31" s="15"/>
      <c r="E31" s="15"/>
    </row>
    <row r="32" spans="1:5" x14ac:dyDescent="0.3">
      <c r="A32" s="26">
        <v>1</v>
      </c>
      <c r="B32" s="44" t="s">
        <v>59</v>
      </c>
      <c r="C32" s="62" t="s">
        <v>255</v>
      </c>
      <c r="D32" s="15"/>
      <c r="E32" s="15"/>
    </row>
    <row r="37" spans="1:11" s="2" customFormat="1" ht="13.2" x14ac:dyDescent="0.25">
      <c r="A37" s="8"/>
      <c r="B37" s="42"/>
      <c r="C37" s="15"/>
      <c r="D37" s="15"/>
      <c r="E37" s="15"/>
      <c r="F37" s="15"/>
      <c r="G37" s="42"/>
      <c r="H37" s="15"/>
      <c r="I37" s="15"/>
      <c r="J37" s="15"/>
      <c r="K37" s="15"/>
    </row>
  </sheetData>
  <mergeCells count="2">
    <mergeCell ref="B26:C26"/>
    <mergeCell ref="D26:E26"/>
  </mergeCells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10CF88-8920-4184-8B58-4B8063B9123C}">
  <dimension ref="A1:P33"/>
  <sheetViews>
    <sheetView topLeftCell="A5" zoomScale="83" zoomScaleNormal="55" workbookViewId="0">
      <selection activeCell="A3" sqref="A3"/>
    </sheetView>
  </sheetViews>
  <sheetFormatPr defaultRowHeight="14.4" x14ac:dyDescent="0.3"/>
  <cols>
    <col min="1" max="1" width="18.21875" bestFit="1" customWidth="1"/>
    <col min="2" max="2" width="12.21875" bestFit="1" customWidth="1"/>
    <col min="3" max="3" width="13.88671875" bestFit="1" customWidth="1"/>
    <col min="4" max="4" width="10.109375" bestFit="1" customWidth="1"/>
    <col min="5" max="5" width="13.44140625" bestFit="1" customWidth="1"/>
    <col min="7" max="7" width="14.77734375" bestFit="1" customWidth="1"/>
    <col min="8" max="8" width="6.109375" bestFit="1" customWidth="1"/>
    <col min="9" max="9" width="17.6640625" bestFit="1" customWidth="1"/>
    <col min="10" max="12" width="12.21875" bestFit="1" customWidth="1"/>
    <col min="13" max="15" width="10.44140625" bestFit="1" customWidth="1"/>
    <col min="16" max="16" width="10.5546875" bestFit="1" customWidth="1"/>
  </cols>
  <sheetData>
    <row r="1" spans="1:16" x14ac:dyDescent="0.3">
      <c r="A1" s="3" t="s">
        <v>31</v>
      </c>
      <c r="C1" s="3" t="s">
        <v>71</v>
      </c>
      <c r="E1" s="2" t="s">
        <v>269</v>
      </c>
      <c r="G1" s="3" t="s">
        <v>134</v>
      </c>
      <c r="I1" s="3" t="s">
        <v>217</v>
      </c>
      <c r="K1" s="3" t="s">
        <v>227</v>
      </c>
      <c r="L1" s="3" t="s">
        <v>228</v>
      </c>
      <c r="M1" s="3" t="s">
        <v>229</v>
      </c>
      <c r="N1" s="2"/>
      <c r="O1" s="3" t="s">
        <v>233</v>
      </c>
      <c r="P1" s="3" t="s">
        <v>234</v>
      </c>
    </row>
    <row r="2" spans="1:16" x14ac:dyDescent="0.3">
      <c r="A2" s="2" t="s">
        <v>55</v>
      </c>
      <c r="C2" s="2" t="s">
        <v>9</v>
      </c>
      <c r="F2" s="48"/>
      <c r="G2" s="74" t="s">
        <v>268</v>
      </c>
      <c r="H2" s="2"/>
      <c r="I2" s="15" t="s">
        <v>267</v>
      </c>
      <c r="K2">
        <v>1</v>
      </c>
      <c r="L2">
        <v>1</v>
      </c>
      <c r="M2">
        <v>0</v>
      </c>
      <c r="O2">
        <v>0</v>
      </c>
      <c r="P2">
        <v>1</v>
      </c>
    </row>
    <row r="3" spans="1:16" x14ac:dyDescent="0.3">
      <c r="A3" s="2" t="s">
        <v>291</v>
      </c>
      <c r="F3" s="2"/>
      <c r="G3" s="2"/>
      <c r="H3" s="2"/>
      <c r="I3" s="2"/>
    </row>
    <row r="4" spans="1:16" x14ac:dyDescent="0.3">
      <c r="A4" s="2" t="s">
        <v>41</v>
      </c>
      <c r="F4" s="42"/>
      <c r="G4" s="2"/>
      <c r="H4" s="42"/>
      <c r="I4" s="2"/>
    </row>
    <row r="26" spans="1:16" x14ac:dyDescent="0.3">
      <c r="B26" s="3"/>
      <c r="C26" s="3"/>
      <c r="D26" s="3"/>
      <c r="E26" s="3"/>
      <c r="F26" s="3"/>
      <c r="G26" s="3"/>
      <c r="H26" s="51"/>
      <c r="I26" s="161" t="s">
        <v>42</v>
      </c>
      <c r="J26" s="162"/>
      <c r="K26" s="162"/>
      <c r="L26" s="163"/>
      <c r="M26" s="154" t="s">
        <v>39</v>
      </c>
      <c r="N26" s="150"/>
      <c r="O26" s="150"/>
      <c r="P26" s="141"/>
    </row>
    <row r="27" spans="1:16" x14ac:dyDescent="0.3">
      <c r="A27" s="2"/>
      <c r="B27" s="140" t="s">
        <v>42</v>
      </c>
      <c r="C27" s="153"/>
      <c r="D27" s="154" t="s">
        <v>39</v>
      </c>
      <c r="E27" s="141"/>
      <c r="F27" s="3"/>
      <c r="G27" s="3"/>
      <c r="H27" s="51"/>
      <c r="I27" s="140" t="s">
        <v>37</v>
      </c>
      <c r="J27" s="141"/>
      <c r="K27" s="140" t="s">
        <v>38</v>
      </c>
      <c r="L27" s="153"/>
      <c r="M27" s="150" t="s">
        <v>37</v>
      </c>
      <c r="N27" s="141"/>
      <c r="O27" s="150" t="s">
        <v>38</v>
      </c>
      <c r="P27" s="141"/>
    </row>
    <row r="28" spans="1:16" x14ac:dyDescent="0.3">
      <c r="A28" s="2"/>
      <c r="B28" s="45" t="s">
        <v>37</v>
      </c>
      <c r="C28" s="46" t="s">
        <v>38</v>
      </c>
      <c r="D28" s="47" t="s">
        <v>37</v>
      </c>
      <c r="E28" s="47" t="s">
        <v>38</v>
      </c>
      <c r="F28" s="25"/>
      <c r="G28" s="25"/>
      <c r="H28" s="2"/>
      <c r="I28" s="27" t="s">
        <v>43</v>
      </c>
      <c r="J28" s="21" t="s">
        <v>44</v>
      </c>
      <c r="K28" s="21" t="s">
        <v>43</v>
      </c>
      <c r="L28" s="29" t="s">
        <v>44</v>
      </c>
      <c r="M28" s="21" t="s">
        <v>43</v>
      </c>
      <c r="N28" s="27" t="s">
        <v>44</v>
      </c>
      <c r="O28" s="21" t="s">
        <v>43</v>
      </c>
      <c r="P28" s="27" t="s">
        <v>44</v>
      </c>
    </row>
    <row r="29" spans="1:16" x14ac:dyDescent="0.3">
      <c r="A29" s="24">
        <v>0</v>
      </c>
      <c r="B29" s="22" t="s">
        <v>90</v>
      </c>
      <c r="C29" s="65" t="s">
        <v>85</v>
      </c>
      <c r="D29" s="85" t="s">
        <v>154</v>
      </c>
      <c r="E29" s="69" t="s">
        <v>264</v>
      </c>
      <c r="F29" s="15"/>
      <c r="G29" s="15"/>
      <c r="H29" s="24">
        <v>0</v>
      </c>
      <c r="I29" s="22" t="s">
        <v>93</v>
      </c>
      <c r="J29" s="68" t="s">
        <v>90</v>
      </c>
      <c r="K29" s="22" t="s">
        <v>94</v>
      </c>
      <c r="L29" s="63" t="s">
        <v>85</v>
      </c>
      <c r="M29" s="15" t="s">
        <v>155</v>
      </c>
      <c r="N29" s="23" t="s">
        <v>156</v>
      </c>
      <c r="O29" s="69" t="s">
        <v>266</v>
      </c>
      <c r="P29" s="15" t="s">
        <v>157</v>
      </c>
    </row>
    <row r="30" spans="1:16" x14ac:dyDescent="0.3">
      <c r="A30" s="26">
        <v>0.25</v>
      </c>
      <c r="B30" s="61" t="s">
        <v>158</v>
      </c>
      <c r="C30" s="15" t="s">
        <v>159</v>
      </c>
      <c r="D30" s="15"/>
      <c r="E30" s="15"/>
      <c r="F30" s="2"/>
      <c r="G30" s="2"/>
      <c r="H30" s="26">
        <v>0.25</v>
      </c>
      <c r="I30" s="15" t="s">
        <v>160</v>
      </c>
      <c r="J30" s="44" t="s">
        <v>164</v>
      </c>
      <c r="K30" s="15" t="s">
        <v>271</v>
      </c>
      <c r="L30" s="30" t="s">
        <v>166</v>
      </c>
      <c r="M30" s="2"/>
      <c r="N30" s="2"/>
      <c r="O30" s="2"/>
      <c r="P30" s="2"/>
    </row>
    <row r="31" spans="1:16" x14ac:dyDescent="0.3">
      <c r="A31" s="26">
        <v>0.5</v>
      </c>
      <c r="B31" s="61" t="s">
        <v>91</v>
      </c>
      <c r="C31" s="15" t="s">
        <v>102</v>
      </c>
      <c r="D31" s="15"/>
      <c r="E31" s="15"/>
      <c r="F31" s="2"/>
      <c r="G31" s="2"/>
      <c r="H31" s="26">
        <v>0.5</v>
      </c>
      <c r="I31" s="15" t="s">
        <v>91</v>
      </c>
      <c r="J31" s="44" t="s">
        <v>165</v>
      </c>
      <c r="K31" s="15" t="s">
        <v>102</v>
      </c>
      <c r="L31" s="30" t="s">
        <v>167</v>
      </c>
      <c r="M31" s="2"/>
      <c r="N31" s="2"/>
      <c r="O31" s="2"/>
      <c r="P31" s="2"/>
    </row>
    <row r="32" spans="1:16" x14ac:dyDescent="0.3">
      <c r="A32" s="26">
        <v>0.75</v>
      </c>
      <c r="B32" s="61" t="s">
        <v>103</v>
      </c>
      <c r="C32" s="15" t="s">
        <v>270</v>
      </c>
      <c r="D32" s="15"/>
      <c r="E32" s="15"/>
      <c r="F32" s="2"/>
      <c r="G32" s="2"/>
      <c r="H32" s="26">
        <v>0.75</v>
      </c>
      <c r="I32" s="15" t="s">
        <v>161</v>
      </c>
      <c r="J32" s="44" t="s">
        <v>103</v>
      </c>
      <c r="K32" s="15" t="s">
        <v>162</v>
      </c>
      <c r="L32" s="30" t="s">
        <v>168</v>
      </c>
      <c r="M32" s="2"/>
      <c r="N32" s="2"/>
      <c r="O32" s="2"/>
      <c r="P32" s="2"/>
    </row>
    <row r="33" spans="1:16" x14ac:dyDescent="0.3">
      <c r="A33" s="26">
        <v>1</v>
      </c>
      <c r="B33" s="61" t="s">
        <v>89</v>
      </c>
      <c r="C33" s="15" t="s">
        <v>89</v>
      </c>
      <c r="D33" s="15"/>
      <c r="E33" s="15"/>
      <c r="F33" s="2"/>
      <c r="G33" s="2"/>
      <c r="H33" s="26">
        <v>1</v>
      </c>
      <c r="I33" s="15" t="s">
        <v>89</v>
      </c>
      <c r="J33" s="44" t="s">
        <v>97</v>
      </c>
      <c r="K33" s="15" t="s">
        <v>163</v>
      </c>
      <c r="L33" s="30" t="s">
        <v>89</v>
      </c>
      <c r="M33" s="2"/>
      <c r="N33" s="2"/>
      <c r="O33" s="2"/>
      <c r="P33" s="2"/>
    </row>
  </sheetData>
  <mergeCells count="8">
    <mergeCell ref="I26:L26"/>
    <mergeCell ref="M26:P26"/>
    <mergeCell ref="B27:C27"/>
    <mergeCell ref="D27:E27"/>
    <mergeCell ref="I27:J27"/>
    <mergeCell ref="K27:L27"/>
    <mergeCell ref="M27:N27"/>
    <mergeCell ref="O27:P27"/>
  </mergeCells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68FD16-F6C7-452D-A83F-940D20892C22}">
  <dimension ref="A1:P34"/>
  <sheetViews>
    <sheetView topLeftCell="I24" zoomScale="70" zoomScaleNormal="70" workbookViewId="0">
      <selection sqref="A1:Q4"/>
    </sheetView>
  </sheetViews>
  <sheetFormatPr defaultRowHeight="14.4" x14ac:dyDescent="0.3"/>
  <cols>
    <col min="1" max="1" width="18.21875" bestFit="1" customWidth="1"/>
    <col min="2" max="2" width="13.109375" bestFit="1" customWidth="1"/>
    <col min="3" max="3" width="17.109375" bestFit="1" customWidth="1"/>
    <col min="4" max="4" width="11.44140625" bestFit="1" customWidth="1"/>
    <col min="5" max="5" width="15.6640625" bestFit="1" customWidth="1"/>
    <col min="7" max="7" width="15.77734375" bestFit="1" customWidth="1"/>
    <col min="9" max="9" width="17.5546875" bestFit="1" customWidth="1"/>
    <col min="10" max="11" width="13.109375" customWidth="1"/>
    <col min="12" max="12" width="13.109375" bestFit="1" customWidth="1"/>
    <col min="13" max="14" width="11.5546875" bestFit="1" customWidth="1"/>
    <col min="15" max="15" width="12.21875" bestFit="1" customWidth="1"/>
    <col min="16" max="16" width="11.77734375" bestFit="1" customWidth="1"/>
  </cols>
  <sheetData>
    <row r="1" spans="1:16" x14ac:dyDescent="0.3">
      <c r="A1" s="3" t="s">
        <v>32</v>
      </c>
      <c r="C1" s="3" t="s">
        <v>71</v>
      </c>
      <c r="E1" s="2" t="s">
        <v>272</v>
      </c>
      <c r="G1" s="3" t="s">
        <v>134</v>
      </c>
      <c r="I1" s="3" t="s">
        <v>217</v>
      </c>
      <c r="K1" s="3" t="s">
        <v>227</v>
      </c>
      <c r="L1" s="3" t="s">
        <v>228</v>
      </c>
      <c r="M1" s="3" t="s">
        <v>229</v>
      </c>
      <c r="N1" s="2"/>
      <c r="O1" s="3" t="s">
        <v>233</v>
      </c>
      <c r="P1" s="3" t="s">
        <v>234</v>
      </c>
    </row>
    <row r="2" spans="1:16" x14ac:dyDescent="0.3">
      <c r="A2" s="2" t="s">
        <v>55</v>
      </c>
      <c r="C2" s="64" t="s">
        <v>56</v>
      </c>
      <c r="G2" s="74" t="s">
        <v>273</v>
      </c>
      <c r="I2" s="22" t="s">
        <v>275</v>
      </c>
      <c r="K2">
        <v>1</v>
      </c>
      <c r="L2">
        <v>1</v>
      </c>
      <c r="M2">
        <v>0</v>
      </c>
      <c r="O2">
        <v>0</v>
      </c>
      <c r="P2">
        <v>1</v>
      </c>
    </row>
    <row r="3" spans="1:16" x14ac:dyDescent="0.3">
      <c r="A3" s="2" t="s">
        <v>291</v>
      </c>
    </row>
    <row r="4" spans="1:16" x14ac:dyDescent="0.3">
      <c r="A4" s="2" t="s">
        <v>54</v>
      </c>
    </row>
    <row r="26" spans="1:16" x14ac:dyDescent="0.3">
      <c r="A26" s="2"/>
      <c r="B26" s="164"/>
      <c r="C26" s="164"/>
      <c r="D26" s="164"/>
      <c r="E26" s="164"/>
      <c r="F26" s="3"/>
      <c r="G26" s="3"/>
      <c r="H26" s="51"/>
      <c r="I26" s="161" t="s">
        <v>42</v>
      </c>
      <c r="J26" s="162"/>
      <c r="K26" s="162"/>
      <c r="L26" s="163"/>
      <c r="M26" s="154" t="s">
        <v>39</v>
      </c>
      <c r="N26" s="150"/>
      <c r="O26" s="150"/>
      <c r="P26" s="141"/>
    </row>
    <row r="27" spans="1:16" x14ac:dyDescent="0.3">
      <c r="A27" s="2"/>
      <c r="B27" s="140" t="s">
        <v>42</v>
      </c>
      <c r="C27" s="153"/>
      <c r="D27" s="154" t="s">
        <v>39</v>
      </c>
      <c r="E27" s="141"/>
      <c r="F27" s="3"/>
      <c r="G27" s="3"/>
      <c r="H27" s="51"/>
      <c r="I27" s="140" t="s">
        <v>37</v>
      </c>
      <c r="J27" s="141"/>
      <c r="K27" s="140" t="s">
        <v>38</v>
      </c>
      <c r="L27" s="153"/>
      <c r="M27" s="150" t="s">
        <v>37</v>
      </c>
      <c r="N27" s="141"/>
      <c r="O27" s="150" t="s">
        <v>38</v>
      </c>
      <c r="P27" s="141"/>
    </row>
    <row r="28" spans="1:16" x14ac:dyDescent="0.3">
      <c r="A28" s="2"/>
      <c r="B28" s="45" t="s">
        <v>37</v>
      </c>
      <c r="C28" s="46" t="s">
        <v>38</v>
      </c>
      <c r="D28" s="47" t="s">
        <v>37</v>
      </c>
      <c r="E28" s="47" t="s">
        <v>38</v>
      </c>
      <c r="F28" s="25"/>
      <c r="G28" s="25"/>
      <c r="H28" s="2"/>
      <c r="I28" s="27" t="s">
        <v>43</v>
      </c>
      <c r="J28" s="21" t="s">
        <v>44</v>
      </c>
      <c r="K28" s="21" t="s">
        <v>43</v>
      </c>
      <c r="L28" s="29" t="s">
        <v>44</v>
      </c>
      <c r="M28" s="21" t="s">
        <v>43</v>
      </c>
      <c r="N28" s="27" t="s">
        <v>44</v>
      </c>
      <c r="O28" s="21" t="s">
        <v>43</v>
      </c>
      <c r="P28" s="27" t="s">
        <v>44</v>
      </c>
    </row>
    <row r="29" spans="1:16" x14ac:dyDescent="0.3">
      <c r="A29" s="24">
        <v>0</v>
      </c>
      <c r="B29" s="70" t="s">
        <v>58</v>
      </c>
      <c r="C29" s="73" t="s">
        <v>66</v>
      </c>
      <c r="D29" s="15" t="s">
        <v>169</v>
      </c>
      <c r="E29" s="69" t="s">
        <v>170</v>
      </c>
      <c r="F29" s="15"/>
      <c r="G29" s="15"/>
      <c r="H29" s="24">
        <v>0</v>
      </c>
      <c r="I29" s="22" t="s">
        <v>61</v>
      </c>
      <c r="J29" s="68" t="s">
        <v>58</v>
      </c>
      <c r="K29" s="22" t="s">
        <v>62</v>
      </c>
      <c r="L29" s="63" t="s">
        <v>66</v>
      </c>
      <c r="M29" s="15" t="s">
        <v>179</v>
      </c>
      <c r="N29" s="23" t="s">
        <v>180</v>
      </c>
      <c r="O29" s="15" t="s">
        <v>277</v>
      </c>
      <c r="P29" s="15" t="s">
        <v>181</v>
      </c>
    </row>
    <row r="30" spans="1:16" x14ac:dyDescent="0.3">
      <c r="A30" s="26">
        <v>0.25</v>
      </c>
      <c r="B30" s="61" t="s">
        <v>173</v>
      </c>
      <c r="C30" s="15" t="s">
        <v>276</v>
      </c>
      <c r="D30" s="77"/>
      <c r="E30" s="15"/>
      <c r="F30" s="2"/>
      <c r="G30" s="2"/>
      <c r="H30" s="26">
        <v>0.25</v>
      </c>
      <c r="I30" s="15" t="s">
        <v>174</v>
      </c>
      <c r="J30" s="15" t="s">
        <v>175</v>
      </c>
      <c r="K30" s="31" t="s">
        <v>278</v>
      </c>
      <c r="L30" s="30" t="s">
        <v>176</v>
      </c>
      <c r="M30" s="2"/>
      <c r="N30" s="2"/>
      <c r="O30" s="2"/>
      <c r="P30" s="2"/>
    </row>
    <row r="31" spans="1:16" x14ac:dyDescent="0.3">
      <c r="A31" s="26">
        <v>0.5</v>
      </c>
      <c r="B31" s="61" t="s">
        <v>104</v>
      </c>
      <c r="C31" s="62" t="s">
        <v>171</v>
      </c>
      <c r="D31" s="15"/>
      <c r="E31" s="15"/>
      <c r="F31" s="2"/>
      <c r="G31" s="2"/>
      <c r="H31" s="26">
        <v>0.5</v>
      </c>
      <c r="I31" s="15" t="s">
        <v>63</v>
      </c>
      <c r="J31" s="44" t="s">
        <v>104</v>
      </c>
      <c r="K31" s="15" t="s">
        <v>107</v>
      </c>
      <c r="L31" s="30" t="s">
        <v>177</v>
      </c>
      <c r="M31" s="2"/>
      <c r="N31" s="2"/>
      <c r="O31" s="2"/>
      <c r="P31" s="2"/>
    </row>
    <row r="32" spans="1:16" x14ac:dyDescent="0.3">
      <c r="A32" s="26">
        <v>0.75</v>
      </c>
      <c r="B32" s="61" t="s">
        <v>133</v>
      </c>
      <c r="C32" s="62" t="s">
        <v>172</v>
      </c>
      <c r="D32" s="15"/>
      <c r="E32" s="15"/>
      <c r="F32" s="2"/>
      <c r="G32" s="2"/>
      <c r="H32" s="26">
        <v>0.75</v>
      </c>
      <c r="I32" s="15" t="s">
        <v>106</v>
      </c>
      <c r="J32" s="44" t="s">
        <v>109</v>
      </c>
      <c r="K32" s="15" t="s">
        <v>279</v>
      </c>
      <c r="L32" s="30" t="s">
        <v>178</v>
      </c>
      <c r="M32" s="2"/>
      <c r="N32" s="2"/>
      <c r="O32" s="2"/>
      <c r="P32" s="2"/>
    </row>
    <row r="33" spans="1:16" x14ac:dyDescent="0.3">
      <c r="A33" s="26">
        <v>1</v>
      </c>
      <c r="B33" s="61" t="s">
        <v>59</v>
      </c>
      <c r="C33" s="62" t="s">
        <v>70</v>
      </c>
      <c r="D33" s="15"/>
      <c r="E33" s="15"/>
      <c r="F33" s="2"/>
      <c r="G33" s="2"/>
      <c r="H33" s="26">
        <v>1</v>
      </c>
      <c r="I33" s="15" t="s">
        <v>59</v>
      </c>
      <c r="J33" s="44" t="s">
        <v>65</v>
      </c>
      <c r="K33" s="15" t="s">
        <v>108</v>
      </c>
      <c r="L33" s="30" t="s">
        <v>70</v>
      </c>
      <c r="M33" s="2"/>
      <c r="N33" s="2"/>
      <c r="O33" s="2"/>
      <c r="P33" s="2"/>
    </row>
    <row r="34" spans="1:16" x14ac:dyDescent="0.3">
      <c r="H34" s="2"/>
      <c r="I34" s="2"/>
      <c r="J34" s="2"/>
      <c r="K34" s="2"/>
      <c r="L34" s="2"/>
      <c r="M34" s="2"/>
      <c r="N34" s="2"/>
      <c r="O34" s="2"/>
      <c r="P34" s="2"/>
    </row>
  </sheetData>
  <mergeCells count="9">
    <mergeCell ref="B26:E26"/>
    <mergeCell ref="I26:L26"/>
    <mergeCell ref="M26:P26"/>
    <mergeCell ref="B27:C27"/>
    <mergeCell ref="D27:E27"/>
    <mergeCell ref="I27:J27"/>
    <mergeCell ref="K27:L27"/>
    <mergeCell ref="M27:N27"/>
    <mergeCell ref="O27:P27"/>
  </mergeCells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AC2D09-E004-44C3-8BE5-ABEA76D31CE8}">
  <dimension ref="A1:N32"/>
  <sheetViews>
    <sheetView zoomScale="66" workbookViewId="0">
      <selection activeCell="A4" sqref="A4"/>
    </sheetView>
  </sheetViews>
  <sheetFormatPr defaultRowHeight="14.4" x14ac:dyDescent="0.3"/>
  <cols>
    <col min="1" max="1" width="17.109375" bestFit="1" customWidth="1"/>
    <col min="2" max="2" width="12.44140625" bestFit="1" customWidth="1"/>
    <col min="3" max="3" width="13.88671875" bestFit="1" customWidth="1"/>
    <col min="4" max="4" width="10.109375" bestFit="1" customWidth="1"/>
    <col min="5" max="5" width="13.44140625" bestFit="1" customWidth="1"/>
    <col min="7" max="7" width="15.44140625" bestFit="1" customWidth="1"/>
    <col min="9" max="10" width="8.5546875" bestFit="1" customWidth="1"/>
    <col min="11" max="11" width="10.5546875" bestFit="1" customWidth="1"/>
    <col min="13" max="13" width="10.5546875" bestFit="1" customWidth="1"/>
    <col min="15" max="15" width="10.5546875" bestFit="1" customWidth="1"/>
  </cols>
  <sheetData>
    <row r="1" spans="1:14" x14ac:dyDescent="0.3">
      <c r="A1" s="3" t="s">
        <v>33</v>
      </c>
      <c r="C1" s="3" t="s">
        <v>71</v>
      </c>
      <c r="E1" s="2" t="s">
        <v>285</v>
      </c>
      <c r="F1" s="2"/>
      <c r="G1" s="3" t="s">
        <v>134</v>
      </c>
      <c r="I1" s="3" t="s">
        <v>227</v>
      </c>
      <c r="J1" s="3" t="s">
        <v>228</v>
      </c>
      <c r="K1" s="3" t="s">
        <v>229</v>
      </c>
      <c r="L1" s="2"/>
      <c r="M1" s="3" t="s">
        <v>233</v>
      </c>
      <c r="N1" s="3" t="s">
        <v>234</v>
      </c>
    </row>
    <row r="2" spans="1:14" x14ac:dyDescent="0.3">
      <c r="A2" s="2" t="s">
        <v>55</v>
      </c>
      <c r="C2" s="2" t="s">
        <v>9</v>
      </c>
      <c r="F2" s="2"/>
      <c r="G2" s="74" t="s">
        <v>286</v>
      </c>
      <c r="I2" s="2" t="s">
        <v>281</v>
      </c>
      <c r="J2" s="2" t="s">
        <v>282</v>
      </c>
      <c r="K2" s="2" t="s">
        <v>280</v>
      </c>
      <c r="L2" s="2"/>
      <c r="M2" s="2" t="s">
        <v>283</v>
      </c>
      <c r="N2" s="2" t="s">
        <v>284</v>
      </c>
    </row>
    <row r="3" spans="1:14" x14ac:dyDescent="0.3">
      <c r="A3" s="2" t="s">
        <v>290</v>
      </c>
    </row>
    <row r="4" spans="1:14" x14ac:dyDescent="0.3">
      <c r="A4" s="2" t="s">
        <v>41</v>
      </c>
    </row>
    <row r="25" spans="1:5" x14ac:dyDescent="0.3">
      <c r="B25" s="3"/>
      <c r="C25" s="3"/>
      <c r="D25" s="3"/>
      <c r="E25" s="3"/>
    </row>
    <row r="26" spans="1:5" x14ac:dyDescent="0.3">
      <c r="A26" s="2"/>
      <c r="B26" s="140" t="s">
        <v>42</v>
      </c>
      <c r="C26" s="153"/>
      <c r="D26" s="154" t="s">
        <v>39</v>
      </c>
      <c r="E26" s="141"/>
    </row>
    <row r="27" spans="1:5" x14ac:dyDescent="0.3">
      <c r="A27" s="2"/>
      <c r="B27" s="45" t="s">
        <v>37</v>
      </c>
      <c r="C27" s="46" t="s">
        <v>38</v>
      </c>
      <c r="D27" s="47" t="s">
        <v>37</v>
      </c>
      <c r="E27" s="47" t="s">
        <v>38</v>
      </c>
    </row>
    <row r="28" spans="1:5" x14ac:dyDescent="0.3">
      <c r="A28" s="24">
        <v>0</v>
      </c>
      <c r="B28" s="70" t="s">
        <v>90</v>
      </c>
      <c r="C28" s="33" t="s">
        <v>85</v>
      </c>
      <c r="D28" s="15" t="s">
        <v>287</v>
      </c>
      <c r="E28" s="69" t="s">
        <v>288</v>
      </c>
    </row>
    <row r="29" spans="1:5" x14ac:dyDescent="0.3">
      <c r="A29" s="26">
        <v>0.25</v>
      </c>
      <c r="B29" s="61" t="s">
        <v>158</v>
      </c>
      <c r="C29" s="15" t="s">
        <v>289</v>
      </c>
      <c r="D29" s="77"/>
      <c r="E29" s="15"/>
    </row>
    <row r="30" spans="1:5" x14ac:dyDescent="0.3">
      <c r="A30" s="26">
        <v>0.5</v>
      </c>
      <c r="B30" s="61" t="s">
        <v>91</v>
      </c>
      <c r="C30" s="62" t="s">
        <v>102</v>
      </c>
      <c r="D30" s="15"/>
      <c r="E30" s="15"/>
    </row>
    <row r="31" spans="1:5" x14ac:dyDescent="0.3">
      <c r="A31" s="26">
        <v>0.75</v>
      </c>
      <c r="B31" s="61" t="s">
        <v>103</v>
      </c>
      <c r="C31" s="62" t="s">
        <v>162</v>
      </c>
      <c r="D31" s="15"/>
      <c r="E31" s="15"/>
    </row>
    <row r="32" spans="1:5" x14ac:dyDescent="0.3">
      <c r="A32" s="26">
        <v>1</v>
      </c>
      <c r="B32" s="61" t="s">
        <v>89</v>
      </c>
      <c r="C32" s="62" t="s">
        <v>89</v>
      </c>
      <c r="D32" s="15"/>
      <c r="E32" s="15"/>
    </row>
  </sheetData>
  <mergeCells count="2">
    <mergeCell ref="B26:C26"/>
    <mergeCell ref="D26:E26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F2AE2F-2A19-4308-AA4E-24B4733C93F7}">
  <dimension ref="A1:N32"/>
  <sheetViews>
    <sheetView zoomScale="60" zoomScaleNormal="40" workbookViewId="0">
      <selection activeCell="S28" sqref="S28"/>
    </sheetView>
  </sheetViews>
  <sheetFormatPr defaultRowHeight="14.4" x14ac:dyDescent="0.3"/>
  <cols>
    <col min="1" max="1" width="17.88671875" bestFit="1" customWidth="1"/>
    <col min="2" max="2" width="11.44140625" bestFit="1" customWidth="1"/>
    <col min="3" max="3" width="16.88671875" bestFit="1" customWidth="1"/>
    <col min="4" max="4" width="14.109375" bestFit="1" customWidth="1"/>
    <col min="5" max="5" width="16.88671875" bestFit="1" customWidth="1"/>
    <col min="7" max="7" width="15.44140625" bestFit="1" customWidth="1"/>
    <col min="9" max="10" width="9.109375" bestFit="1" customWidth="1"/>
    <col min="11" max="11" width="11.21875" bestFit="1" customWidth="1"/>
    <col min="13" max="13" width="11.21875" bestFit="1" customWidth="1"/>
  </cols>
  <sheetData>
    <row r="1" spans="1:14" x14ac:dyDescent="0.3">
      <c r="A1" s="3" t="s">
        <v>34</v>
      </c>
      <c r="C1" s="3" t="s">
        <v>71</v>
      </c>
      <c r="E1" s="2" t="s">
        <v>269</v>
      </c>
      <c r="G1" s="3" t="s">
        <v>134</v>
      </c>
      <c r="I1" s="3" t="s">
        <v>227</v>
      </c>
      <c r="J1" s="3" t="s">
        <v>228</v>
      </c>
      <c r="K1" s="3" t="s">
        <v>229</v>
      </c>
      <c r="L1" s="2"/>
      <c r="M1" s="3" t="s">
        <v>233</v>
      </c>
      <c r="N1" s="3" t="s">
        <v>234</v>
      </c>
    </row>
    <row r="2" spans="1:14" s="2" customFormat="1" ht="13.2" x14ac:dyDescent="0.25">
      <c r="A2" s="2" t="s">
        <v>55</v>
      </c>
      <c r="C2" s="42" t="s">
        <v>56</v>
      </c>
      <c r="G2" s="74" t="s">
        <v>292</v>
      </c>
      <c r="I2" s="2" t="s">
        <v>300</v>
      </c>
      <c r="J2" s="2" t="s">
        <v>282</v>
      </c>
      <c r="K2" s="2" t="s">
        <v>299</v>
      </c>
      <c r="M2" s="2" t="s">
        <v>297</v>
      </c>
      <c r="N2" s="2" t="s">
        <v>298</v>
      </c>
    </row>
    <row r="3" spans="1:14" x14ac:dyDescent="0.3">
      <c r="A3" s="2" t="s">
        <v>290</v>
      </c>
    </row>
    <row r="4" spans="1:14" x14ac:dyDescent="0.3">
      <c r="A4" s="2" t="s">
        <v>54</v>
      </c>
    </row>
    <row r="25" spans="1:5" x14ac:dyDescent="0.3">
      <c r="A25" s="2"/>
      <c r="B25" s="2"/>
      <c r="C25" s="2"/>
      <c r="D25" s="2"/>
      <c r="E25" s="2"/>
    </row>
    <row r="26" spans="1:5" x14ac:dyDescent="0.3">
      <c r="A26" s="2"/>
      <c r="B26" s="140" t="s">
        <v>42</v>
      </c>
      <c r="C26" s="153"/>
      <c r="D26" s="154" t="s">
        <v>39</v>
      </c>
      <c r="E26" s="141"/>
    </row>
    <row r="27" spans="1:5" x14ac:dyDescent="0.3">
      <c r="A27" s="2"/>
      <c r="B27" s="45" t="s">
        <v>37</v>
      </c>
      <c r="C27" s="46" t="s">
        <v>38</v>
      </c>
      <c r="D27" s="47" t="s">
        <v>37</v>
      </c>
      <c r="E27" s="47" t="s">
        <v>38</v>
      </c>
    </row>
    <row r="28" spans="1:5" x14ac:dyDescent="0.3">
      <c r="A28" s="24">
        <v>0</v>
      </c>
      <c r="B28" s="70" t="s">
        <v>58</v>
      </c>
      <c r="C28" s="73" t="s">
        <v>66</v>
      </c>
      <c r="D28" s="85" t="s">
        <v>293</v>
      </c>
      <c r="E28" s="15" t="s">
        <v>294</v>
      </c>
    </row>
    <row r="29" spans="1:5" x14ac:dyDescent="0.3">
      <c r="A29" s="26">
        <v>0.25</v>
      </c>
      <c r="B29" s="61" t="s">
        <v>173</v>
      </c>
      <c r="C29" s="62" t="s">
        <v>295</v>
      </c>
      <c r="D29" s="15"/>
      <c r="E29" s="15"/>
    </row>
    <row r="30" spans="1:5" x14ac:dyDescent="0.3">
      <c r="A30" s="26">
        <v>0.5</v>
      </c>
      <c r="B30" s="61" t="s">
        <v>104</v>
      </c>
      <c r="C30" s="62" t="s">
        <v>296</v>
      </c>
      <c r="D30" s="15"/>
      <c r="E30" s="15"/>
    </row>
    <row r="31" spans="1:5" x14ac:dyDescent="0.3">
      <c r="A31" s="26">
        <v>0.75</v>
      </c>
      <c r="B31" s="61" t="s">
        <v>133</v>
      </c>
      <c r="C31" s="62" t="s">
        <v>172</v>
      </c>
      <c r="D31" s="15"/>
      <c r="E31" s="15"/>
    </row>
    <row r="32" spans="1:5" x14ac:dyDescent="0.3">
      <c r="A32" s="26">
        <v>1</v>
      </c>
      <c r="B32" s="61" t="s">
        <v>105</v>
      </c>
      <c r="C32" s="62" t="s">
        <v>70</v>
      </c>
      <c r="D32" s="15"/>
      <c r="E32" s="15"/>
    </row>
  </sheetData>
  <mergeCells count="2">
    <mergeCell ref="B26:C26"/>
    <mergeCell ref="D26:E26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Fulls de càlcul</vt:lpstr>
      </vt:variant>
      <vt:variant>
        <vt:i4>15</vt:i4>
      </vt:variant>
    </vt:vector>
  </HeadingPairs>
  <TitlesOfParts>
    <vt:vector size="15" baseType="lpstr">
      <vt:lpstr>Comparacion modelos</vt:lpstr>
      <vt:lpstr>Modelo 1</vt:lpstr>
      <vt:lpstr>Modelo 2</vt:lpstr>
      <vt:lpstr>Modelo 3</vt:lpstr>
      <vt:lpstr>Modelo 4</vt:lpstr>
      <vt:lpstr>Modelo 5</vt:lpstr>
      <vt:lpstr>Modelo 6</vt:lpstr>
      <vt:lpstr>Modelo 7</vt:lpstr>
      <vt:lpstr>Modelo 8</vt:lpstr>
      <vt:lpstr>Modelo 9</vt:lpstr>
      <vt:lpstr>Modelo 10</vt:lpstr>
      <vt:lpstr>Modelo 11</vt:lpstr>
      <vt:lpstr>Modelo 12</vt:lpstr>
      <vt:lpstr>Modelo 13</vt:lpstr>
      <vt:lpstr>Modelo 14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Maria Catalan Rabaneda</dc:creator>
  <cp:lastModifiedBy>Maria Catalan Rabaneda</cp:lastModifiedBy>
  <dcterms:created xsi:type="dcterms:W3CDTF">2023-05-02T12:44:03Z</dcterms:created>
  <dcterms:modified xsi:type="dcterms:W3CDTF">2023-06-15T11:00:17Z</dcterms:modified>
</cp:coreProperties>
</file>